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hogo\Downloads\"/>
    </mc:Choice>
  </mc:AlternateContent>
  <xr:revisionPtr revIDLastSave="0" documentId="13_ncr:1_{2CE74F2C-7D20-4257-BB12-2CB8783F00C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ツム一覧" sheetId="1" r:id="rId1"/>
    <sheet name="サンプル" sheetId="2" r:id="rId2"/>
    <sheet name="スキル" sheetId="3" r:id="rId3"/>
  </sheets>
  <definedNames>
    <definedName name="_xlnm._FilterDatabase" localSheetId="2" hidden="1">スキル!$A$2:$L$371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6DF8G/B0wfCGjHv8XjaPM6+QkBQ=="/>
    </ext>
  </extLst>
</workbook>
</file>

<file path=xl/calcChain.xml><?xml version="1.0" encoding="utf-8"?>
<calcChain xmlns="http://schemas.openxmlformats.org/spreadsheetml/2006/main">
  <c r="Q458" i="1" l="1"/>
  <c r="N458" i="1"/>
  <c r="O458" i="1" s="1"/>
  <c r="M458" i="1"/>
  <c r="P458" i="1" s="1"/>
  <c r="L458" i="1"/>
  <c r="K458" i="1"/>
  <c r="J458" i="1"/>
  <c r="I458" i="1"/>
  <c r="H458" i="1"/>
  <c r="E458" i="1" s="1"/>
  <c r="Q457" i="1"/>
  <c r="N457" i="1"/>
  <c r="M457" i="1"/>
  <c r="P457" i="1" s="1"/>
  <c r="L457" i="1"/>
  <c r="K457" i="1"/>
  <c r="J457" i="1"/>
  <c r="I457" i="1"/>
  <c r="H457" i="1"/>
  <c r="E457" i="1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N463" i="2"/>
  <c r="L463" i="2"/>
  <c r="H463" i="2"/>
  <c r="E463" i="2" s="1"/>
  <c r="N462" i="2"/>
  <c r="L462" i="2"/>
  <c r="H462" i="2"/>
  <c r="H409" i="2"/>
  <c r="E409" i="2" s="1"/>
  <c r="I409" i="2"/>
  <c r="J409" i="2"/>
  <c r="K409" i="2"/>
  <c r="L409" i="2"/>
  <c r="M409" i="2"/>
  <c r="N409" i="2"/>
  <c r="O409" i="2"/>
  <c r="P409" i="2"/>
  <c r="H371" i="2"/>
  <c r="E371" i="2" s="1"/>
  <c r="I371" i="2"/>
  <c r="J371" i="2"/>
  <c r="K371" i="2"/>
  <c r="L371" i="2"/>
  <c r="M371" i="2"/>
  <c r="N371" i="2"/>
  <c r="O371" i="2"/>
  <c r="P371" i="2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3" i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3" i="2"/>
  <c r="N461" i="2"/>
  <c r="M461" i="2"/>
  <c r="P461" i="2" s="1"/>
  <c r="L461" i="2"/>
  <c r="K461" i="2"/>
  <c r="J461" i="2"/>
  <c r="I461" i="2"/>
  <c r="H461" i="2"/>
  <c r="E461" i="2" s="1"/>
  <c r="N460" i="2"/>
  <c r="M460" i="2"/>
  <c r="P460" i="2" s="1"/>
  <c r="L460" i="2"/>
  <c r="K460" i="2"/>
  <c r="J460" i="2"/>
  <c r="I460" i="2"/>
  <c r="H460" i="2"/>
  <c r="E460" i="2" s="1"/>
  <c r="N459" i="2"/>
  <c r="L459" i="2"/>
  <c r="H459" i="2"/>
  <c r="N458" i="2"/>
  <c r="L458" i="2"/>
  <c r="H458" i="2"/>
  <c r="N457" i="2"/>
  <c r="L457" i="2"/>
  <c r="H457" i="2"/>
  <c r="N456" i="2"/>
  <c r="L456" i="2"/>
  <c r="H456" i="2"/>
  <c r="N455" i="2"/>
  <c r="L455" i="2"/>
  <c r="H455" i="2"/>
  <c r="N454" i="2"/>
  <c r="L454" i="2"/>
  <c r="H454" i="2"/>
  <c r="N453" i="2"/>
  <c r="L453" i="2"/>
  <c r="H453" i="2"/>
  <c r="N452" i="2"/>
  <c r="L452" i="2"/>
  <c r="H452" i="2"/>
  <c r="N451" i="2"/>
  <c r="L451" i="2"/>
  <c r="H451" i="2"/>
  <c r="N450" i="2"/>
  <c r="L450" i="2"/>
  <c r="H450" i="2"/>
  <c r="N449" i="2"/>
  <c r="L449" i="2"/>
  <c r="H449" i="2"/>
  <c r="N448" i="2"/>
  <c r="L448" i="2"/>
  <c r="H448" i="2"/>
  <c r="N447" i="2"/>
  <c r="L447" i="2"/>
  <c r="H447" i="2"/>
  <c r="N446" i="2"/>
  <c r="M446" i="2"/>
  <c r="P446" i="2" s="1"/>
  <c r="L446" i="2"/>
  <c r="K446" i="2"/>
  <c r="J446" i="2"/>
  <c r="I446" i="2"/>
  <c r="H446" i="2"/>
  <c r="E446" i="2" s="1"/>
  <c r="N445" i="2"/>
  <c r="L445" i="2"/>
  <c r="H445" i="2"/>
  <c r="N444" i="2"/>
  <c r="L444" i="2"/>
  <c r="H444" i="2"/>
  <c r="N443" i="2"/>
  <c r="L443" i="2"/>
  <c r="H443" i="2"/>
  <c r="N442" i="2"/>
  <c r="L442" i="2"/>
  <c r="H442" i="2"/>
  <c r="N441" i="2"/>
  <c r="L441" i="2"/>
  <c r="H441" i="2"/>
  <c r="N440" i="2"/>
  <c r="L440" i="2"/>
  <c r="H440" i="2"/>
  <c r="N439" i="2"/>
  <c r="M439" i="2"/>
  <c r="P439" i="2" s="1"/>
  <c r="L439" i="2"/>
  <c r="K439" i="2"/>
  <c r="J439" i="2"/>
  <c r="I439" i="2"/>
  <c r="H439" i="2"/>
  <c r="E439" i="2" s="1"/>
  <c r="N438" i="2"/>
  <c r="L438" i="2"/>
  <c r="H438" i="2"/>
  <c r="N437" i="2"/>
  <c r="L437" i="2"/>
  <c r="H437" i="2"/>
  <c r="N436" i="2"/>
  <c r="L436" i="2"/>
  <c r="H436" i="2"/>
  <c r="P435" i="2"/>
  <c r="O435" i="2"/>
  <c r="N435" i="2"/>
  <c r="L435" i="2"/>
  <c r="H435" i="2"/>
  <c r="N434" i="2"/>
  <c r="L434" i="2"/>
  <c r="H434" i="2"/>
  <c r="N433" i="2"/>
  <c r="L433" i="2"/>
  <c r="H433" i="2"/>
  <c r="N432" i="2"/>
  <c r="L432" i="2"/>
  <c r="H432" i="2"/>
  <c r="N431" i="2"/>
  <c r="L431" i="2"/>
  <c r="H431" i="2"/>
  <c r="N430" i="2"/>
  <c r="L430" i="2"/>
  <c r="H430" i="2"/>
  <c r="N429" i="2"/>
  <c r="L429" i="2"/>
  <c r="H429" i="2"/>
  <c r="N428" i="2"/>
  <c r="L428" i="2"/>
  <c r="H428" i="2"/>
  <c r="E428" i="2" s="1"/>
  <c r="N427" i="2"/>
  <c r="L427" i="2"/>
  <c r="H427" i="2"/>
  <c r="I427" i="2" s="1"/>
  <c r="J427" i="2" s="1"/>
  <c r="N426" i="2"/>
  <c r="L426" i="2"/>
  <c r="H426" i="2"/>
  <c r="I426" i="2" s="1"/>
  <c r="J426" i="2" s="1"/>
  <c r="N425" i="2"/>
  <c r="L425" i="2"/>
  <c r="H425" i="2"/>
  <c r="E425" i="2" s="1"/>
  <c r="N424" i="2"/>
  <c r="M424" i="2"/>
  <c r="P424" i="2" s="1"/>
  <c r="L424" i="2"/>
  <c r="K424" i="2"/>
  <c r="J424" i="2"/>
  <c r="I424" i="2"/>
  <c r="H424" i="2"/>
  <c r="E424" i="2" s="1"/>
  <c r="N423" i="2"/>
  <c r="L423" i="2"/>
  <c r="H423" i="2"/>
  <c r="I423" i="2" s="1"/>
  <c r="J423" i="2" s="1"/>
  <c r="N422" i="2"/>
  <c r="L422" i="2"/>
  <c r="H422" i="2"/>
  <c r="I422" i="2" s="1"/>
  <c r="J422" i="2" s="1"/>
  <c r="K422" i="2" s="1"/>
  <c r="N421" i="2"/>
  <c r="L421" i="2"/>
  <c r="H421" i="2"/>
  <c r="I421" i="2" s="1"/>
  <c r="J421" i="2" s="1"/>
  <c r="N420" i="2"/>
  <c r="L420" i="2"/>
  <c r="H420" i="2"/>
  <c r="I420" i="2" s="1"/>
  <c r="J420" i="2" s="1"/>
  <c r="P419" i="2"/>
  <c r="O419" i="2"/>
  <c r="N419" i="2"/>
  <c r="L419" i="2"/>
  <c r="H419" i="2"/>
  <c r="I419" i="2" s="1"/>
  <c r="J419" i="2" s="1"/>
  <c r="N418" i="2"/>
  <c r="L418" i="2"/>
  <c r="H418" i="2"/>
  <c r="I418" i="2" s="1"/>
  <c r="J418" i="2" s="1"/>
  <c r="K418" i="2" s="1"/>
  <c r="N417" i="2"/>
  <c r="L417" i="2"/>
  <c r="H417" i="2"/>
  <c r="I417" i="2" s="1"/>
  <c r="J417" i="2" s="1"/>
  <c r="N416" i="2"/>
  <c r="L416" i="2"/>
  <c r="H416" i="2"/>
  <c r="I416" i="2" s="1"/>
  <c r="J416" i="2" s="1"/>
  <c r="K416" i="2" s="1"/>
  <c r="N415" i="2"/>
  <c r="M415" i="2"/>
  <c r="P415" i="2" s="1"/>
  <c r="L415" i="2"/>
  <c r="K415" i="2"/>
  <c r="J415" i="2"/>
  <c r="I415" i="2"/>
  <c r="H415" i="2"/>
  <c r="E415" i="2" s="1"/>
  <c r="P414" i="2"/>
  <c r="O414" i="2"/>
  <c r="N414" i="2"/>
  <c r="M414" i="2"/>
  <c r="L414" i="2"/>
  <c r="K414" i="2"/>
  <c r="J414" i="2"/>
  <c r="I414" i="2"/>
  <c r="H414" i="2"/>
  <c r="E414" i="2" s="1"/>
  <c r="N413" i="2"/>
  <c r="L413" i="2"/>
  <c r="H413" i="2"/>
  <c r="I413" i="2" s="1"/>
  <c r="J413" i="2" s="1"/>
  <c r="N412" i="2"/>
  <c r="L412" i="2"/>
  <c r="H412" i="2"/>
  <c r="I412" i="2" s="1"/>
  <c r="J412" i="2" s="1"/>
  <c r="K412" i="2" s="1"/>
  <c r="N411" i="2"/>
  <c r="L411" i="2"/>
  <c r="H411" i="2"/>
  <c r="I411" i="2" s="1"/>
  <c r="J411" i="2" s="1"/>
  <c r="N410" i="2"/>
  <c r="L410" i="2"/>
  <c r="H410" i="2"/>
  <c r="I410" i="2" s="1"/>
  <c r="J410" i="2" s="1"/>
  <c r="K410" i="2" s="1"/>
  <c r="N408" i="2"/>
  <c r="L408" i="2"/>
  <c r="H408" i="2"/>
  <c r="I408" i="2" s="1"/>
  <c r="J408" i="2" s="1"/>
  <c r="K408" i="2" s="1"/>
  <c r="N407" i="2"/>
  <c r="L407" i="2"/>
  <c r="H407" i="2"/>
  <c r="I407" i="2" s="1"/>
  <c r="J407" i="2" s="1"/>
  <c r="N406" i="2"/>
  <c r="L406" i="2"/>
  <c r="H406" i="2"/>
  <c r="I406" i="2" s="1"/>
  <c r="J406" i="2" s="1"/>
  <c r="K406" i="2" s="1"/>
  <c r="N405" i="2"/>
  <c r="L405" i="2"/>
  <c r="H405" i="2"/>
  <c r="N404" i="2"/>
  <c r="L404" i="2"/>
  <c r="H404" i="2"/>
  <c r="I404" i="2" s="1"/>
  <c r="J404" i="2" s="1"/>
  <c r="K404" i="2" s="1"/>
  <c r="P403" i="2"/>
  <c r="O403" i="2"/>
  <c r="N403" i="2"/>
  <c r="L403" i="2"/>
  <c r="H403" i="2"/>
  <c r="N402" i="2"/>
  <c r="M402" i="2"/>
  <c r="P402" i="2" s="1"/>
  <c r="L402" i="2"/>
  <c r="K402" i="2"/>
  <c r="J402" i="2"/>
  <c r="I402" i="2"/>
  <c r="H402" i="2"/>
  <c r="E402" i="2" s="1"/>
  <c r="N401" i="2"/>
  <c r="M401" i="2"/>
  <c r="P401" i="2" s="1"/>
  <c r="L401" i="2"/>
  <c r="K401" i="2"/>
  <c r="J401" i="2"/>
  <c r="I401" i="2"/>
  <c r="H401" i="2"/>
  <c r="E401" i="2" s="1"/>
  <c r="N400" i="2"/>
  <c r="L400" i="2"/>
  <c r="H400" i="2"/>
  <c r="I400" i="2" s="1"/>
  <c r="J400" i="2" s="1"/>
  <c r="K400" i="2" s="1"/>
  <c r="N399" i="2"/>
  <c r="L399" i="2"/>
  <c r="H399" i="2"/>
  <c r="I399" i="2" s="1"/>
  <c r="J399" i="2" s="1"/>
  <c r="N398" i="2"/>
  <c r="L398" i="2"/>
  <c r="H398" i="2"/>
  <c r="I398" i="2" s="1"/>
  <c r="J398" i="2" s="1"/>
  <c r="K398" i="2" s="1"/>
  <c r="N397" i="2"/>
  <c r="M397" i="2"/>
  <c r="P397" i="2" s="1"/>
  <c r="L397" i="2"/>
  <c r="K397" i="2"/>
  <c r="J397" i="2"/>
  <c r="I397" i="2"/>
  <c r="H397" i="2"/>
  <c r="E397" i="2" s="1"/>
  <c r="N396" i="2"/>
  <c r="L396" i="2"/>
  <c r="H396" i="2"/>
  <c r="I396" i="2" s="1"/>
  <c r="J396" i="2" s="1"/>
  <c r="K396" i="2" s="1"/>
  <c r="N395" i="2"/>
  <c r="L395" i="2"/>
  <c r="H395" i="2"/>
  <c r="N394" i="2"/>
  <c r="L394" i="2"/>
  <c r="H394" i="2"/>
  <c r="I394" i="2" s="1"/>
  <c r="J394" i="2" s="1"/>
  <c r="K394" i="2" s="1"/>
  <c r="N393" i="2"/>
  <c r="L393" i="2"/>
  <c r="H393" i="2"/>
  <c r="I393" i="2" s="1"/>
  <c r="J393" i="2" s="1"/>
  <c r="N392" i="2"/>
  <c r="L392" i="2"/>
  <c r="H392" i="2"/>
  <c r="I392" i="2" s="1"/>
  <c r="J392" i="2" s="1"/>
  <c r="N391" i="2"/>
  <c r="L391" i="2"/>
  <c r="H391" i="2"/>
  <c r="N390" i="2"/>
  <c r="L390" i="2"/>
  <c r="H390" i="2"/>
  <c r="I390" i="2" s="1"/>
  <c r="J390" i="2" s="1"/>
  <c r="K390" i="2" s="1"/>
  <c r="N389" i="2"/>
  <c r="L389" i="2"/>
  <c r="H389" i="2"/>
  <c r="I389" i="2" s="1"/>
  <c r="J389" i="2" s="1"/>
  <c r="N388" i="2"/>
  <c r="L388" i="2"/>
  <c r="H388" i="2"/>
  <c r="I388" i="2" s="1"/>
  <c r="J388" i="2" s="1"/>
  <c r="K388" i="2" s="1"/>
  <c r="N387" i="2"/>
  <c r="L387" i="2"/>
  <c r="H387" i="2"/>
  <c r="N386" i="2"/>
  <c r="L386" i="2"/>
  <c r="H386" i="2"/>
  <c r="I386" i="2" s="1"/>
  <c r="J386" i="2" s="1"/>
  <c r="K386" i="2" s="1"/>
  <c r="N385" i="2"/>
  <c r="L385" i="2"/>
  <c r="H385" i="2"/>
  <c r="I385" i="2" s="1"/>
  <c r="J385" i="2" s="1"/>
  <c r="N384" i="2"/>
  <c r="L384" i="2"/>
  <c r="H384" i="2"/>
  <c r="I384" i="2" s="1"/>
  <c r="J384" i="2" s="1"/>
  <c r="N383" i="2"/>
  <c r="L383" i="2"/>
  <c r="H383" i="2"/>
  <c r="N382" i="2"/>
  <c r="L382" i="2"/>
  <c r="H382" i="2"/>
  <c r="I382" i="2" s="1"/>
  <c r="J382" i="2" s="1"/>
  <c r="K382" i="2" s="1"/>
  <c r="N381" i="2"/>
  <c r="L381" i="2"/>
  <c r="H381" i="2"/>
  <c r="I381" i="2" s="1"/>
  <c r="J381" i="2" s="1"/>
  <c r="N380" i="2"/>
  <c r="L380" i="2"/>
  <c r="H380" i="2"/>
  <c r="I380" i="2" s="1"/>
  <c r="J380" i="2" s="1"/>
  <c r="K380" i="2" s="1"/>
  <c r="N379" i="2"/>
  <c r="L379" i="2"/>
  <c r="H379" i="2"/>
  <c r="N378" i="2"/>
  <c r="L378" i="2"/>
  <c r="H378" i="2"/>
  <c r="I378" i="2" s="1"/>
  <c r="J378" i="2" s="1"/>
  <c r="K378" i="2" s="1"/>
  <c r="N377" i="2"/>
  <c r="L377" i="2"/>
  <c r="H377" i="2"/>
  <c r="I377" i="2" s="1"/>
  <c r="J377" i="2" s="1"/>
  <c r="N376" i="2"/>
  <c r="L376" i="2"/>
  <c r="H376" i="2"/>
  <c r="I376" i="2" s="1"/>
  <c r="J376" i="2" s="1"/>
  <c r="N375" i="2"/>
  <c r="L375" i="2"/>
  <c r="H375" i="2"/>
  <c r="N374" i="2"/>
  <c r="L374" i="2"/>
  <c r="H374" i="2"/>
  <c r="I374" i="2" s="1"/>
  <c r="J374" i="2" s="1"/>
  <c r="K374" i="2" s="1"/>
  <c r="N373" i="2"/>
  <c r="L373" i="2"/>
  <c r="H373" i="2"/>
  <c r="I373" i="2" s="1"/>
  <c r="J373" i="2" s="1"/>
  <c r="N372" i="2"/>
  <c r="L372" i="2"/>
  <c r="H372" i="2"/>
  <c r="I372" i="2" s="1"/>
  <c r="J372" i="2" s="1"/>
  <c r="K372" i="2" s="1"/>
  <c r="N370" i="2"/>
  <c r="L370" i="2"/>
  <c r="H370" i="2"/>
  <c r="I370" i="2" s="1"/>
  <c r="J370" i="2" s="1"/>
  <c r="N369" i="2"/>
  <c r="L369" i="2"/>
  <c r="H369" i="2"/>
  <c r="I369" i="2" s="1"/>
  <c r="J369" i="2" s="1"/>
  <c r="N368" i="2"/>
  <c r="L368" i="2"/>
  <c r="H368" i="2"/>
  <c r="I368" i="2" s="1"/>
  <c r="J368" i="2" s="1"/>
  <c r="K368" i="2" s="1"/>
  <c r="N367" i="2"/>
  <c r="L367" i="2"/>
  <c r="H367" i="2"/>
  <c r="N366" i="2"/>
  <c r="L366" i="2"/>
  <c r="H366" i="2"/>
  <c r="I366" i="2" s="1"/>
  <c r="J366" i="2" s="1"/>
  <c r="K366" i="2" s="1"/>
  <c r="N365" i="2"/>
  <c r="L365" i="2"/>
  <c r="H365" i="2"/>
  <c r="I365" i="2" s="1"/>
  <c r="J365" i="2" s="1"/>
  <c r="N364" i="2"/>
  <c r="L364" i="2"/>
  <c r="H364" i="2"/>
  <c r="I364" i="2" s="1"/>
  <c r="J364" i="2" s="1"/>
  <c r="N363" i="2"/>
  <c r="L363" i="2"/>
  <c r="H363" i="2"/>
  <c r="N362" i="2"/>
  <c r="L362" i="2"/>
  <c r="H362" i="2"/>
  <c r="I362" i="2" s="1"/>
  <c r="J362" i="2" s="1"/>
  <c r="N361" i="2"/>
  <c r="L361" i="2"/>
  <c r="H361" i="2"/>
  <c r="I361" i="2" s="1"/>
  <c r="J361" i="2" s="1"/>
  <c r="N360" i="2"/>
  <c r="L360" i="2"/>
  <c r="H360" i="2"/>
  <c r="N359" i="2"/>
  <c r="L359" i="2"/>
  <c r="H359" i="2"/>
  <c r="I359" i="2" s="1"/>
  <c r="J359" i="2" s="1"/>
  <c r="K359" i="2" s="1"/>
  <c r="N358" i="2"/>
  <c r="L358" i="2"/>
  <c r="H358" i="2"/>
  <c r="I358" i="2" s="1"/>
  <c r="J358" i="2" s="1"/>
  <c r="N357" i="2"/>
  <c r="M357" i="2"/>
  <c r="P357" i="2" s="1"/>
  <c r="L357" i="2"/>
  <c r="K357" i="2"/>
  <c r="J357" i="2"/>
  <c r="I357" i="2"/>
  <c r="H357" i="2"/>
  <c r="E357" i="2" s="1"/>
  <c r="N356" i="2"/>
  <c r="L356" i="2"/>
  <c r="H356" i="2"/>
  <c r="N355" i="2"/>
  <c r="L355" i="2"/>
  <c r="H355" i="2"/>
  <c r="I355" i="2" s="1"/>
  <c r="J355" i="2" s="1"/>
  <c r="N354" i="2"/>
  <c r="L354" i="2"/>
  <c r="H354" i="2"/>
  <c r="I354" i="2" s="1"/>
  <c r="J354" i="2" s="1"/>
  <c r="N353" i="2"/>
  <c r="M353" i="2"/>
  <c r="P353" i="2" s="1"/>
  <c r="L353" i="2"/>
  <c r="K353" i="2"/>
  <c r="J353" i="2"/>
  <c r="I353" i="2"/>
  <c r="H353" i="2"/>
  <c r="E353" i="2" s="1"/>
  <c r="N352" i="2"/>
  <c r="M352" i="2"/>
  <c r="P352" i="2" s="1"/>
  <c r="L352" i="2"/>
  <c r="K352" i="2"/>
  <c r="J352" i="2"/>
  <c r="I352" i="2"/>
  <c r="H352" i="2"/>
  <c r="E352" i="2" s="1"/>
  <c r="N351" i="2"/>
  <c r="L351" i="2"/>
  <c r="H351" i="2"/>
  <c r="I351" i="2" s="1"/>
  <c r="J351" i="2" s="1"/>
  <c r="N350" i="2"/>
  <c r="L350" i="2"/>
  <c r="H350" i="2"/>
  <c r="N349" i="2"/>
  <c r="M349" i="2"/>
  <c r="P349" i="2" s="1"/>
  <c r="L349" i="2"/>
  <c r="K349" i="2"/>
  <c r="J349" i="2"/>
  <c r="I349" i="2"/>
  <c r="H349" i="2"/>
  <c r="E349" i="2" s="1"/>
  <c r="N348" i="2"/>
  <c r="L348" i="2"/>
  <c r="H348" i="2"/>
  <c r="P347" i="2"/>
  <c r="O347" i="2"/>
  <c r="N347" i="2"/>
  <c r="M347" i="2"/>
  <c r="L347" i="2"/>
  <c r="K347" i="2"/>
  <c r="J347" i="2"/>
  <c r="I347" i="2"/>
  <c r="H347" i="2"/>
  <c r="E347" i="2" s="1"/>
  <c r="N346" i="2"/>
  <c r="L346" i="2"/>
  <c r="H346" i="2"/>
  <c r="N345" i="2"/>
  <c r="L345" i="2"/>
  <c r="H345" i="2"/>
  <c r="I345" i="2" s="1"/>
  <c r="J345" i="2" s="1"/>
  <c r="N344" i="2"/>
  <c r="L344" i="2"/>
  <c r="H344" i="2"/>
  <c r="N343" i="2"/>
  <c r="L343" i="2"/>
  <c r="H343" i="2"/>
  <c r="I343" i="2" s="1"/>
  <c r="J343" i="2" s="1"/>
  <c r="N342" i="2"/>
  <c r="L342" i="2"/>
  <c r="H342" i="2"/>
  <c r="N341" i="2"/>
  <c r="L341" i="2"/>
  <c r="H341" i="2"/>
  <c r="I341" i="2" s="1"/>
  <c r="J341" i="2" s="1"/>
  <c r="N340" i="2"/>
  <c r="L340" i="2"/>
  <c r="H340" i="2"/>
  <c r="N339" i="2"/>
  <c r="L339" i="2"/>
  <c r="H339" i="2"/>
  <c r="N338" i="2"/>
  <c r="L338" i="2"/>
  <c r="H338" i="2"/>
  <c r="N337" i="2"/>
  <c r="L337" i="2"/>
  <c r="H337" i="2"/>
  <c r="N336" i="2"/>
  <c r="L336" i="2"/>
  <c r="H336" i="2"/>
  <c r="N335" i="2"/>
  <c r="L335" i="2"/>
  <c r="H335" i="2"/>
  <c r="N334" i="2"/>
  <c r="L334" i="2"/>
  <c r="H334" i="2"/>
  <c r="N333" i="2"/>
  <c r="L333" i="2"/>
  <c r="H333" i="2"/>
  <c r="N332" i="2"/>
  <c r="L332" i="2"/>
  <c r="H332" i="2"/>
  <c r="N331" i="2"/>
  <c r="L331" i="2"/>
  <c r="H331" i="2"/>
  <c r="N330" i="2"/>
  <c r="L330" i="2"/>
  <c r="H330" i="2"/>
  <c r="N329" i="2"/>
  <c r="L329" i="2"/>
  <c r="H329" i="2"/>
  <c r="N328" i="2"/>
  <c r="L328" i="2"/>
  <c r="H328" i="2"/>
  <c r="N327" i="2"/>
  <c r="L327" i="2"/>
  <c r="H327" i="2"/>
  <c r="N326" i="2"/>
  <c r="L326" i="2"/>
  <c r="H326" i="2"/>
  <c r="N325" i="2"/>
  <c r="L325" i="2"/>
  <c r="H325" i="2"/>
  <c r="N324" i="2"/>
  <c r="L324" i="2"/>
  <c r="H324" i="2"/>
  <c r="N323" i="2"/>
  <c r="L323" i="2"/>
  <c r="H323" i="2"/>
  <c r="N322" i="2"/>
  <c r="M322" i="2"/>
  <c r="P322" i="2" s="1"/>
  <c r="L322" i="2"/>
  <c r="K322" i="2"/>
  <c r="J322" i="2"/>
  <c r="I322" i="2"/>
  <c r="H322" i="2"/>
  <c r="E322" i="2" s="1"/>
  <c r="N321" i="2"/>
  <c r="M321" i="2"/>
  <c r="P321" i="2" s="1"/>
  <c r="L321" i="2"/>
  <c r="K321" i="2"/>
  <c r="J321" i="2"/>
  <c r="I321" i="2"/>
  <c r="H321" i="2"/>
  <c r="E321" i="2" s="1"/>
  <c r="N320" i="2"/>
  <c r="M320" i="2"/>
  <c r="P320" i="2" s="1"/>
  <c r="L320" i="2"/>
  <c r="K320" i="2"/>
  <c r="J320" i="2"/>
  <c r="I320" i="2"/>
  <c r="H320" i="2"/>
  <c r="E320" i="2" s="1"/>
  <c r="N319" i="2"/>
  <c r="L319" i="2"/>
  <c r="H319" i="2"/>
  <c r="N318" i="2"/>
  <c r="L318" i="2"/>
  <c r="H318" i="2"/>
  <c r="P317" i="2"/>
  <c r="N317" i="2"/>
  <c r="M317" i="2"/>
  <c r="L317" i="2"/>
  <c r="K317" i="2"/>
  <c r="J317" i="2"/>
  <c r="I317" i="2"/>
  <c r="H317" i="2"/>
  <c r="E317" i="2" s="1"/>
  <c r="N316" i="2"/>
  <c r="L316" i="2"/>
  <c r="H316" i="2"/>
  <c r="N315" i="2"/>
  <c r="L315" i="2"/>
  <c r="H315" i="2"/>
  <c r="N314" i="2"/>
  <c r="L314" i="2"/>
  <c r="H314" i="2"/>
  <c r="N313" i="2"/>
  <c r="L313" i="2"/>
  <c r="H313" i="2"/>
  <c r="I313" i="2" s="1"/>
  <c r="J313" i="2" s="1"/>
  <c r="N312" i="2"/>
  <c r="L312" i="2"/>
  <c r="H312" i="2"/>
  <c r="N311" i="2"/>
  <c r="L311" i="2"/>
  <c r="H311" i="2"/>
  <c r="I311" i="2" s="1"/>
  <c r="J311" i="2" s="1"/>
  <c r="N310" i="2"/>
  <c r="L310" i="2"/>
  <c r="H310" i="2"/>
  <c r="N309" i="2"/>
  <c r="L309" i="2"/>
  <c r="H309" i="2"/>
  <c r="I309" i="2" s="1"/>
  <c r="J309" i="2" s="1"/>
  <c r="N308" i="2"/>
  <c r="L308" i="2"/>
  <c r="H308" i="2"/>
  <c r="N307" i="2"/>
  <c r="L307" i="2"/>
  <c r="H307" i="2"/>
  <c r="I307" i="2" s="1"/>
  <c r="J307" i="2" s="1"/>
  <c r="N306" i="2"/>
  <c r="L306" i="2"/>
  <c r="H306" i="2"/>
  <c r="N305" i="2"/>
  <c r="M305" i="2"/>
  <c r="P305" i="2" s="1"/>
  <c r="L305" i="2"/>
  <c r="K305" i="2"/>
  <c r="J305" i="2"/>
  <c r="I305" i="2"/>
  <c r="H305" i="2"/>
  <c r="E305" i="2" s="1"/>
  <c r="N304" i="2"/>
  <c r="L304" i="2"/>
  <c r="H304" i="2"/>
  <c r="N303" i="2"/>
  <c r="L303" i="2"/>
  <c r="H303" i="2"/>
  <c r="N302" i="2"/>
  <c r="L302" i="2"/>
  <c r="H302" i="2"/>
  <c r="N301" i="2"/>
  <c r="L301" i="2"/>
  <c r="H301" i="2"/>
  <c r="N300" i="2"/>
  <c r="L300" i="2"/>
  <c r="H300" i="2"/>
  <c r="N299" i="2"/>
  <c r="L299" i="2"/>
  <c r="H299" i="2"/>
  <c r="N298" i="2"/>
  <c r="L298" i="2"/>
  <c r="H298" i="2"/>
  <c r="N297" i="2"/>
  <c r="L297" i="2"/>
  <c r="H297" i="2"/>
  <c r="N296" i="2"/>
  <c r="L296" i="2"/>
  <c r="H296" i="2"/>
  <c r="N295" i="2"/>
  <c r="L295" i="2"/>
  <c r="H295" i="2"/>
  <c r="N294" i="2"/>
  <c r="L294" i="2"/>
  <c r="H294" i="2"/>
  <c r="N293" i="2"/>
  <c r="L293" i="2"/>
  <c r="H293" i="2"/>
  <c r="N292" i="2"/>
  <c r="L292" i="2"/>
  <c r="H292" i="2"/>
  <c r="P291" i="2"/>
  <c r="O291" i="2"/>
  <c r="N291" i="2"/>
  <c r="M291" i="2"/>
  <c r="L291" i="2"/>
  <c r="K291" i="2"/>
  <c r="J291" i="2"/>
  <c r="I291" i="2"/>
  <c r="H291" i="2"/>
  <c r="E291" i="2" s="1"/>
  <c r="N290" i="2"/>
  <c r="L290" i="2"/>
  <c r="H290" i="2"/>
  <c r="N289" i="2"/>
  <c r="L289" i="2"/>
  <c r="H289" i="2"/>
  <c r="N288" i="2"/>
  <c r="L288" i="2"/>
  <c r="H288" i="2"/>
  <c r="I288" i="2" s="1"/>
  <c r="J288" i="2" s="1"/>
  <c r="K288" i="2" s="1"/>
  <c r="N287" i="2"/>
  <c r="L287" i="2"/>
  <c r="H287" i="2"/>
  <c r="I287" i="2" s="1"/>
  <c r="J287" i="2" s="1"/>
  <c r="N286" i="2"/>
  <c r="L286" i="2"/>
  <c r="H286" i="2"/>
  <c r="I286" i="2" s="1"/>
  <c r="J286" i="2" s="1"/>
  <c r="K286" i="2" s="1"/>
  <c r="N285" i="2"/>
  <c r="L285" i="2"/>
  <c r="H285" i="2"/>
  <c r="E285" i="2" s="1"/>
  <c r="N284" i="2"/>
  <c r="M284" i="2"/>
  <c r="P284" i="2" s="1"/>
  <c r="L284" i="2"/>
  <c r="K284" i="2"/>
  <c r="J284" i="2"/>
  <c r="I284" i="2"/>
  <c r="H284" i="2"/>
  <c r="E284" i="2" s="1"/>
  <c r="N283" i="2"/>
  <c r="L283" i="2"/>
  <c r="H283" i="2"/>
  <c r="I283" i="2" s="1"/>
  <c r="J283" i="2" s="1"/>
  <c r="N282" i="2"/>
  <c r="L282" i="2"/>
  <c r="H282" i="2"/>
  <c r="N281" i="2"/>
  <c r="L281" i="2"/>
  <c r="H281" i="2"/>
  <c r="I281" i="2" s="1"/>
  <c r="J281" i="2" s="1"/>
  <c r="N280" i="2"/>
  <c r="L280" i="2"/>
  <c r="H280" i="2"/>
  <c r="N279" i="2"/>
  <c r="L279" i="2"/>
  <c r="H279" i="2"/>
  <c r="I279" i="2" s="1"/>
  <c r="J279" i="2" s="1"/>
  <c r="N278" i="2"/>
  <c r="L278" i="2"/>
  <c r="H278" i="2"/>
  <c r="N277" i="2"/>
  <c r="L277" i="2"/>
  <c r="H277" i="2"/>
  <c r="I277" i="2" s="1"/>
  <c r="J277" i="2" s="1"/>
  <c r="P276" i="2"/>
  <c r="O276" i="2"/>
  <c r="N276" i="2"/>
  <c r="M276" i="2"/>
  <c r="L276" i="2"/>
  <c r="K276" i="2"/>
  <c r="J276" i="2"/>
  <c r="I276" i="2"/>
  <c r="H276" i="2"/>
  <c r="E276" i="2" s="1"/>
  <c r="N275" i="2"/>
  <c r="L275" i="2"/>
  <c r="H275" i="2"/>
  <c r="I275" i="2" s="1"/>
  <c r="J275" i="2" s="1"/>
  <c r="N274" i="2"/>
  <c r="L274" i="2"/>
  <c r="H274" i="2"/>
  <c r="N273" i="2"/>
  <c r="L273" i="2"/>
  <c r="H273" i="2"/>
  <c r="I273" i="2" s="1"/>
  <c r="J273" i="2" s="1"/>
  <c r="P272" i="2"/>
  <c r="O272" i="2"/>
  <c r="N272" i="2"/>
  <c r="M272" i="2"/>
  <c r="L272" i="2"/>
  <c r="K272" i="2"/>
  <c r="J272" i="2"/>
  <c r="I272" i="2"/>
  <c r="H272" i="2"/>
  <c r="E272" i="2" s="1"/>
  <c r="N271" i="2"/>
  <c r="M271" i="2"/>
  <c r="P271" i="2" s="1"/>
  <c r="L271" i="2"/>
  <c r="K271" i="2"/>
  <c r="J271" i="2"/>
  <c r="I271" i="2"/>
  <c r="H271" i="2"/>
  <c r="E271" i="2" s="1"/>
  <c r="N270" i="2"/>
  <c r="M270" i="2"/>
  <c r="P270" i="2" s="1"/>
  <c r="L270" i="2"/>
  <c r="K270" i="2"/>
  <c r="J270" i="2"/>
  <c r="I270" i="2"/>
  <c r="H270" i="2"/>
  <c r="E270" i="2" s="1"/>
  <c r="N269" i="2"/>
  <c r="L269" i="2"/>
  <c r="H269" i="2"/>
  <c r="I269" i="2" s="1"/>
  <c r="J269" i="2" s="1"/>
  <c r="N268" i="2"/>
  <c r="L268" i="2"/>
  <c r="H268" i="2"/>
  <c r="P267" i="2"/>
  <c r="N267" i="2"/>
  <c r="M267" i="2"/>
  <c r="L267" i="2"/>
  <c r="K267" i="2"/>
  <c r="J267" i="2"/>
  <c r="I267" i="2"/>
  <c r="H267" i="2"/>
  <c r="E267" i="2" s="1"/>
  <c r="N266" i="2"/>
  <c r="L266" i="2"/>
  <c r="H266" i="2"/>
  <c r="N265" i="2"/>
  <c r="L265" i="2"/>
  <c r="H265" i="2"/>
  <c r="I265" i="2" s="1"/>
  <c r="J265" i="2" s="1"/>
  <c r="N264" i="2"/>
  <c r="L264" i="2"/>
  <c r="H264" i="2"/>
  <c r="N263" i="2"/>
  <c r="L263" i="2"/>
  <c r="H263" i="2"/>
  <c r="I263" i="2" s="1"/>
  <c r="J263" i="2" s="1"/>
  <c r="N262" i="2"/>
  <c r="L262" i="2"/>
  <c r="H262" i="2"/>
  <c r="N261" i="2"/>
  <c r="L261" i="2"/>
  <c r="H261" i="2"/>
  <c r="I261" i="2" s="1"/>
  <c r="J261" i="2" s="1"/>
  <c r="N260" i="2"/>
  <c r="L260" i="2"/>
  <c r="H260" i="2"/>
  <c r="N259" i="2"/>
  <c r="L259" i="2"/>
  <c r="H259" i="2"/>
  <c r="N258" i="2"/>
  <c r="L258" i="2"/>
  <c r="H258" i="2"/>
  <c r="N257" i="2"/>
  <c r="L257" i="2"/>
  <c r="H257" i="2"/>
  <c r="N256" i="2"/>
  <c r="L256" i="2"/>
  <c r="H256" i="2"/>
  <c r="N255" i="2"/>
  <c r="L255" i="2"/>
  <c r="H255" i="2"/>
  <c r="N254" i="2"/>
  <c r="L254" i="2"/>
  <c r="H254" i="2"/>
  <c r="N253" i="2"/>
  <c r="L253" i="2"/>
  <c r="H253" i="2"/>
  <c r="P252" i="2"/>
  <c r="O252" i="2"/>
  <c r="N252" i="2"/>
  <c r="M252" i="2"/>
  <c r="L252" i="2"/>
  <c r="K252" i="2"/>
  <c r="J252" i="2"/>
  <c r="I252" i="2"/>
  <c r="H252" i="2"/>
  <c r="E252" i="2" s="1"/>
  <c r="N251" i="2"/>
  <c r="L251" i="2"/>
  <c r="H251" i="2"/>
  <c r="N250" i="2"/>
  <c r="L250" i="2"/>
  <c r="H250" i="2"/>
  <c r="N249" i="2"/>
  <c r="L249" i="2"/>
  <c r="H249" i="2"/>
  <c r="N248" i="2"/>
  <c r="L248" i="2"/>
  <c r="H248" i="2"/>
  <c r="N247" i="2"/>
  <c r="L247" i="2"/>
  <c r="H247" i="2"/>
  <c r="N246" i="2"/>
  <c r="M246" i="2"/>
  <c r="P246" i="2" s="1"/>
  <c r="L246" i="2"/>
  <c r="K246" i="2"/>
  <c r="J246" i="2"/>
  <c r="I246" i="2"/>
  <c r="H246" i="2"/>
  <c r="E246" i="2" s="1"/>
  <c r="N245" i="2"/>
  <c r="L245" i="2"/>
  <c r="H245" i="2"/>
  <c r="N244" i="2"/>
  <c r="L244" i="2"/>
  <c r="H244" i="2"/>
  <c r="P243" i="2"/>
  <c r="O243" i="2"/>
  <c r="N243" i="2"/>
  <c r="M243" i="2"/>
  <c r="L243" i="2"/>
  <c r="K243" i="2"/>
  <c r="J243" i="2"/>
  <c r="I243" i="2"/>
  <c r="H243" i="2"/>
  <c r="E243" i="2" s="1"/>
  <c r="N242" i="2"/>
  <c r="M242" i="2"/>
  <c r="P242" i="2" s="1"/>
  <c r="L242" i="2"/>
  <c r="K242" i="2"/>
  <c r="J242" i="2"/>
  <c r="I242" i="2"/>
  <c r="H242" i="2"/>
  <c r="E242" i="2" s="1"/>
  <c r="N241" i="2"/>
  <c r="L241" i="2"/>
  <c r="H241" i="2"/>
  <c r="N240" i="2"/>
  <c r="L240" i="2"/>
  <c r="H240" i="2"/>
  <c r="N239" i="2"/>
  <c r="L239" i="2"/>
  <c r="H239" i="2"/>
  <c r="N238" i="2"/>
  <c r="L238" i="2"/>
  <c r="H238" i="2"/>
  <c r="N237" i="2"/>
  <c r="L237" i="2"/>
  <c r="H237" i="2"/>
  <c r="N236" i="2"/>
  <c r="L236" i="2"/>
  <c r="H236" i="2"/>
  <c r="N235" i="2"/>
  <c r="L235" i="2"/>
  <c r="H235" i="2"/>
  <c r="N234" i="2"/>
  <c r="M234" i="2"/>
  <c r="P234" i="2" s="1"/>
  <c r="L234" i="2"/>
  <c r="K234" i="2"/>
  <c r="J234" i="2"/>
  <c r="I234" i="2"/>
  <c r="H234" i="2"/>
  <c r="E234" i="2" s="1"/>
  <c r="N233" i="2"/>
  <c r="L233" i="2"/>
  <c r="H233" i="2"/>
  <c r="N232" i="2"/>
  <c r="L232" i="2"/>
  <c r="H232" i="2"/>
  <c r="N231" i="2"/>
  <c r="L231" i="2"/>
  <c r="H231" i="2"/>
  <c r="N230" i="2"/>
  <c r="L230" i="2"/>
  <c r="H230" i="2"/>
  <c r="N229" i="2"/>
  <c r="L229" i="2"/>
  <c r="H229" i="2"/>
  <c r="N228" i="2"/>
  <c r="L228" i="2"/>
  <c r="H228" i="2"/>
  <c r="N227" i="2"/>
  <c r="L227" i="2"/>
  <c r="H227" i="2"/>
  <c r="N226" i="2"/>
  <c r="L226" i="2"/>
  <c r="H226" i="2"/>
  <c r="N225" i="2"/>
  <c r="L225" i="2"/>
  <c r="H225" i="2"/>
  <c r="N224" i="2"/>
  <c r="M224" i="2"/>
  <c r="P224" i="2" s="1"/>
  <c r="L224" i="2"/>
  <c r="K224" i="2"/>
  <c r="J224" i="2"/>
  <c r="I224" i="2"/>
  <c r="H224" i="2"/>
  <c r="E224" i="2" s="1"/>
  <c r="N223" i="2"/>
  <c r="M223" i="2"/>
  <c r="P223" i="2" s="1"/>
  <c r="L223" i="2"/>
  <c r="K223" i="2"/>
  <c r="J223" i="2"/>
  <c r="I223" i="2"/>
  <c r="H223" i="2"/>
  <c r="E223" i="2" s="1"/>
  <c r="N222" i="2"/>
  <c r="M222" i="2"/>
  <c r="P222" i="2" s="1"/>
  <c r="L222" i="2"/>
  <c r="K222" i="2"/>
  <c r="J222" i="2"/>
  <c r="I222" i="2"/>
  <c r="H222" i="2"/>
  <c r="E222" i="2" s="1"/>
  <c r="P221" i="2"/>
  <c r="O221" i="2"/>
  <c r="N221" i="2"/>
  <c r="L221" i="2"/>
  <c r="H221" i="2"/>
  <c r="N220" i="2"/>
  <c r="L220" i="2"/>
  <c r="H220" i="2"/>
  <c r="N219" i="2"/>
  <c r="L219" i="2"/>
  <c r="H219" i="2"/>
  <c r="E219" i="2" s="1"/>
  <c r="N218" i="2"/>
  <c r="L218" i="2"/>
  <c r="H218" i="2"/>
  <c r="N217" i="2"/>
  <c r="L217" i="2"/>
  <c r="H217" i="2"/>
  <c r="I217" i="2" s="1"/>
  <c r="J217" i="2" s="1"/>
  <c r="K217" i="2" s="1"/>
  <c r="N216" i="2"/>
  <c r="M216" i="2"/>
  <c r="P216" i="2" s="1"/>
  <c r="L216" i="2"/>
  <c r="K216" i="2"/>
  <c r="J216" i="2"/>
  <c r="I216" i="2"/>
  <c r="H216" i="2"/>
  <c r="E216" i="2" s="1"/>
  <c r="N215" i="2"/>
  <c r="M215" i="2"/>
  <c r="P215" i="2" s="1"/>
  <c r="L215" i="2"/>
  <c r="K215" i="2"/>
  <c r="J215" i="2"/>
  <c r="I215" i="2"/>
  <c r="H215" i="2"/>
  <c r="E215" i="2" s="1"/>
  <c r="N214" i="2"/>
  <c r="M214" i="2"/>
  <c r="P214" i="2" s="1"/>
  <c r="L214" i="2"/>
  <c r="K214" i="2"/>
  <c r="J214" i="2"/>
  <c r="I214" i="2"/>
  <c r="H214" i="2"/>
  <c r="E214" i="2" s="1"/>
  <c r="N213" i="2"/>
  <c r="L213" i="2"/>
  <c r="H213" i="2"/>
  <c r="I213" i="2" s="1"/>
  <c r="J213" i="2" s="1"/>
  <c r="N212" i="2"/>
  <c r="L212" i="2"/>
  <c r="H212" i="2"/>
  <c r="N211" i="2"/>
  <c r="L211" i="2"/>
  <c r="H211" i="2"/>
  <c r="I211" i="2" s="1"/>
  <c r="J211" i="2" s="1"/>
  <c r="N210" i="2"/>
  <c r="L210" i="2"/>
  <c r="H210" i="2"/>
  <c r="N209" i="2"/>
  <c r="L209" i="2"/>
  <c r="H209" i="2"/>
  <c r="I209" i="2" s="1"/>
  <c r="J209" i="2" s="1"/>
  <c r="P208" i="2"/>
  <c r="O208" i="2"/>
  <c r="N208" i="2"/>
  <c r="M208" i="2"/>
  <c r="L208" i="2"/>
  <c r="K208" i="2"/>
  <c r="J208" i="2"/>
  <c r="I208" i="2"/>
  <c r="H208" i="2"/>
  <c r="E208" i="2" s="1"/>
  <c r="N207" i="2"/>
  <c r="L207" i="2"/>
  <c r="H207" i="2"/>
  <c r="I207" i="2" s="1"/>
  <c r="J207" i="2" s="1"/>
  <c r="N206" i="2"/>
  <c r="L206" i="2"/>
  <c r="H206" i="2"/>
  <c r="N205" i="2"/>
  <c r="L205" i="2"/>
  <c r="H205" i="2"/>
  <c r="I205" i="2" s="1"/>
  <c r="J205" i="2" s="1"/>
  <c r="N204" i="2"/>
  <c r="L204" i="2"/>
  <c r="H204" i="2"/>
  <c r="N203" i="2"/>
  <c r="L203" i="2"/>
  <c r="H203" i="2"/>
  <c r="I203" i="2" s="1"/>
  <c r="J203" i="2" s="1"/>
  <c r="N202" i="2"/>
  <c r="L202" i="2"/>
  <c r="H202" i="2"/>
  <c r="N201" i="2"/>
  <c r="L201" i="2"/>
  <c r="H201" i="2"/>
  <c r="I201" i="2" s="1"/>
  <c r="J201" i="2" s="1"/>
  <c r="N200" i="2"/>
  <c r="L200" i="2"/>
  <c r="H200" i="2"/>
  <c r="N199" i="2"/>
  <c r="L199" i="2"/>
  <c r="H199" i="2"/>
  <c r="I199" i="2" s="1"/>
  <c r="J199" i="2" s="1"/>
  <c r="N198" i="2"/>
  <c r="L198" i="2"/>
  <c r="H198" i="2"/>
  <c r="N197" i="2"/>
  <c r="L197" i="2"/>
  <c r="H197" i="2"/>
  <c r="I197" i="2" s="1"/>
  <c r="J197" i="2" s="1"/>
  <c r="N196" i="2"/>
  <c r="M196" i="2"/>
  <c r="P196" i="2" s="1"/>
  <c r="L196" i="2"/>
  <c r="K196" i="2"/>
  <c r="J196" i="2"/>
  <c r="I196" i="2"/>
  <c r="H196" i="2"/>
  <c r="E196" i="2" s="1"/>
  <c r="N195" i="2"/>
  <c r="L195" i="2"/>
  <c r="H195" i="2"/>
  <c r="I195" i="2" s="1"/>
  <c r="J195" i="2" s="1"/>
  <c r="N194" i="2"/>
  <c r="L194" i="2"/>
  <c r="H194" i="2"/>
  <c r="N193" i="2"/>
  <c r="L193" i="2"/>
  <c r="H193" i="2"/>
  <c r="I193" i="2" s="1"/>
  <c r="J193" i="2" s="1"/>
  <c r="N192" i="2"/>
  <c r="M192" i="2"/>
  <c r="P192" i="2" s="1"/>
  <c r="L192" i="2"/>
  <c r="K192" i="2"/>
  <c r="J192" i="2"/>
  <c r="I192" i="2"/>
  <c r="H192" i="2"/>
  <c r="E192" i="2" s="1"/>
  <c r="N191" i="2"/>
  <c r="L191" i="2"/>
  <c r="H191" i="2"/>
  <c r="I191" i="2" s="1"/>
  <c r="J191" i="2" s="1"/>
  <c r="N190" i="2"/>
  <c r="M190" i="2"/>
  <c r="P190" i="2" s="1"/>
  <c r="L190" i="2"/>
  <c r="K190" i="2"/>
  <c r="J190" i="2"/>
  <c r="I190" i="2"/>
  <c r="H190" i="2"/>
  <c r="E190" i="2" s="1"/>
  <c r="N189" i="2"/>
  <c r="L189" i="2"/>
  <c r="H189" i="2"/>
  <c r="N188" i="2"/>
  <c r="L188" i="2"/>
  <c r="H188" i="2"/>
  <c r="N187" i="2"/>
  <c r="L187" i="2"/>
  <c r="H187" i="2"/>
  <c r="N186" i="2"/>
  <c r="L186" i="2"/>
  <c r="H186" i="2"/>
  <c r="N185" i="2"/>
  <c r="L185" i="2"/>
  <c r="H185" i="2"/>
  <c r="N184" i="2"/>
  <c r="L184" i="2"/>
  <c r="H184" i="2"/>
  <c r="N183" i="2"/>
  <c r="L183" i="2"/>
  <c r="H183" i="2"/>
  <c r="N182" i="2"/>
  <c r="L182" i="2"/>
  <c r="H182" i="2"/>
  <c r="P181" i="2"/>
  <c r="O181" i="2"/>
  <c r="N181" i="2"/>
  <c r="L181" i="2"/>
  <c r="H181" i="2"/>
  <c r="N180" i="2"/>
  <c r="L180" i="2"/>
  <c r="H180" i="2"/>
  <c r="P179" i="2"/>
  <c r="N179" i="2"/>
  <c r="M179" i="2"/>
  <c r="L179" i="2"/>
  <c r="K179" i="2"/>
  <c r="J179" i="2"/>
  <c r="I179" i="2"/>
  <c r="H179" i="2"/>
  <c r="E179" i="2" s="1"/>
  <c r="N178" i="2"/>
  <c r="L178" i="2"/>
  <c r="H178" i="2"/>
  <c r="N177" i="2"/>
  <c r="L177" i="2"/>
  <c r="H177" i="2"/>
  <c r="N176" i="2"/>
  <c r="L176" i="2"/>
  <c r="H176" i="2"/>
  <c r="N175" i="2"/>
  <c r="L175" i="2"/>
  <c r="H175" i="2"/>
  <c r="N174" i="2"/>
  <c r="L174" i="2"/>
  <c r="H174" i="2"/>
  <c r="P173" i="2"/>
  <c r="O173" i="2"/>
  <c r="N173" i="2"/>
  <c r="L173" i="2"/>
  <c r="H173" i="2"/>
  <c r="N172" i="2"/>
  <c r="L172" i="2"/>
  <c r="H172" i="2"/>
  <c r="N171" i="2"/>
  <c r="L171" i="2"/>
  <c r="H171" i="2"/>
  <c r="N170" i="2"/>
  <c r="L170" i="2"/>
  <c r="H170" i="2"/>
  <c r="P169" i="2"/>
  <c r="N169" i="2"/>
  <c r="M169" i="2"/>
  <c r="L169" i="2"/>
  <c r="K169" i="2"/>
  <c r="J169" i="2"/>
  <c r="I169" i="2"/>
  <c r="H169" i="2"/>
  <c r="E169" i="2" s="1"/>
  <c r="N168" i="2"/>
  <c r="L168" i="2"/>
  <c r="H168" i="2"/>
  <c r="N167" i="2"/>
  <c r="L167" i="2"/>
  <c r="H167" i="2"/>
  <c r="N166" i="2"/>
  <c r="M166" i="2"/>
  <c r="P166" i="2" s="1"/>
  <c r="L166" i="2"/>
  <c r="K166" i="2"/>
  <c r="J166" i="2"/>
  <c r="I166" i="2"/>
  <c r="H166" i="2"/>
  <c r="E166" i="2" s="1"/>
  <c r="N165" i="2"/>
  <c r="M165" i="2"/>
  <c r="P165" i="2" s="1"/>
  <c r="L165" i="2"/>
  <c r="K165" i="2"/>
  <c r="J165" i="2"/>
  <c r="I165" i="2"/>
  <c r="H165" i="2"/>
  <c r="E165" i="2" s="1"/>
  <c r="N164" i="2"/>
  <c r="L164" i="2"/>
  <c r="H164" i="2"/>
  <c r="N163" i="2"/>
  <c r="M163" i="2"/>
  <c r="P163" i="2" s="1"/>
  <c r="L163" i="2"/>
  <c r="K163" i="2"/>
  <c r="J163" i="2"/>
  <c r="I163" i="2"/>
  <c r="H163" i="2"/>
  <c r="E163" i="2" s="1"/>
  <c r="P162" i="2"/>
  <c r="O162" i="2"/>
  <c r="N162" i="2"/>
  <c r="M162" i="2"/>
  <c r="L162" i="2"/>
  <c r="K162" i="2"/>
  <c r="J162" i="2"/>
  <c r="I162" i="2"/>
  <c r="H162" i="2"/>
  <c r="E162" i="2" s="1"/>
  <c r="N161" i="2"/>
  <c r="L161" i="2"/>
  <c r="H161" i="2"/>
  <c r="N160" i="2"/>
  <c r="M160" i="2"/>
  <c r="P160" i="2" s="1"/>
  <c r="L160" i="2"/>
  <c r="K160" i="2"/>
  <c r="J160" i="2"/>
  <c r="I160" i="2"/>
  <c r="H160" i="2"/>
  <c r="E160" i="2" s="1"/>
  <c r="N159" i="2"/>
  <c r="L159" i="2"/>
  <c r="H159" i="2"/>
  <c r="N158" i="2"/>
  <c r="M158" i="2"/>
  <c r="P158" i="2" s="1"/>
  <c r="L158" i="2"/>
  <c r="K158" i="2"/>
  <c r="J158" i="2"/>
  <c r="I158" i="2"/>
  <c r="H158" i="2"/>
  <c r="E158" i="2" s="1"/>
  <c r="N157" i="2"/>
  <c r="M157" i="2"/>
  <c r="P157" i="2" s="1"/>
  <c r="L157" i="2"/>
  <c r="K157" i="2"/>
  <c r="J157" i="2"/>
  <c r="I157" i="2"/>
  <c r="H157" i="2"/>
  <c r="E157" i="2" s="1"/>
  <c r="N156" i="2"/>
  <c r="L156" i="2"/>
  <c r="H156" i="2"/>
  <c r="N155" i="2"/>
  <c r="L155" i="2"/>
  <c r="H155" i="2"/>
  <c r="N154" i="2"/>
  <c r="M154" i="2"/>
  <c r="P154" i="2" s="1"/>
  <c r="L154" i="2"/>
  <c r="K154" i="2"/>
  <c r="J154" i="2"/>
  <c r="I154" i="2"/>
  <c r="H154" i="2"/>
  <c r="E154" i="2" s="1"/>
  <c r="P153" i="2"/>
  <c r="O153" i="2"/>
  <c r="N153" i="2"/>
  <c r="L153" i="2"/>
  <c r="H153" i="2"/>
  <c r="N152" i="2"/>
  <c r="L152" i="2"/>
  <c r="H152" i="2"/>
  <c r="N151" i="2"/>
  <c r="L151" i="2"/>
  <c r="H151" i="2"/>
  <c r="N150" i="2"/>
  <c r="L150" i="2"/>
  <c r="H150" i="2"/>
  <c r="P149" i="2"/>
  <c r="N149" i="2"/>
  <c r="M149" i="2"/>
  <c r="L149" i="2"/>
  <c r="K149" i="2"/>
  <c r="J149" i="2"/>
  <c r="I149" i="2"/>
  <c r="H149" i="2"/>
  <c r="E149" i="2" s="1"/>
  <c r="N148" i="2"/>
  <c r="M148" i="2"/>
  <c r="P148" i="2" s="1"/>
  <c r="L148" i="2"/>
  <c r="K148" i="2"/>
  <c r="J148" i="2"/>
  <c r="I148" i="2"/>
  <c r="H148" i="2"/>
  <c r="E148" i="2" s="1"/>
  <c r="N147" i="2"/>
  <c r="L147" i="2"/>
  <c r="H147" i="2"/>
  <c r="I147" i="2" s="1"/>
  <c r="J147" i="2" s="1"/>
  <c r="K147" i="2" s="1"/>
  <c r="N146" i="2"/>
  <c r="L146" i="2"/>
  <c r="H146" i="2"/>
  <c r="I146" i="2" s="1"/>
  <c r="J146" i="2" s="1"/>
  <c r="N145" i="2"/>
  <c r="L145" i="2"/>
  <c r="H145" i="2"/>
  <c r="I145" i="2" s="1"/>
  <c r="J145" i="2" s="1"/>
  <c r="N144" i="2"/>
  <c r="L144" i="2"/>
  <c r="H144" i="2"/>
  <c r="I144" i="2" s="1"/>
  <c r="J144" i="2" s="1"/>
  <c r="P143" i="2"/>
  <c r="O143" i="2"/>
  <c r="N143" i="2"/>
  <c r="M143" i="2"/>
  <c r="L143" i="2"/>
  <c r="K143" i="2"/>
  <c r="J143" i="2"/>
  <c r="I143" i="2"/>
  <c r="H143" i="2"/>
  <c r="E143" i="2" s="1"/>
  <c r="N142" i="2"/>
  <c r="L142" i="2"/>
  <c r="H142" i="2"/>
  <c r="I142" i="2" s="1"/>
  <c r="J142" i="2" s="1"/>
  <c r="N141" i="2"/>
  <c r="L141" i="2"/>
  <c r="H141" i="2"/>
  <c r="I141" i="2" s="1"/>
  <c r="J141" i="2" s="1"/>
  <c r="N140" i="2"/>
  <c r="L140" i="2"/>
  <c r="H140" i="2"/>
  <c r="I140" i="2" s="1"/>
  <c r="J140" i="2" s="1"/>
  <c r="N139" i="2"/>
  <c r="L139" i="2"/>
  <c r="H139" i="2"/>
  <c r="I139" i="2" s="1"/>
  <c r="J139" i="2" s="1"/>
  <c r="N138" i="2"/>
  <c r="M138" i="2"/>
  <c r="P138" i="2" s="1"/>
  <c r="L138" i="2"/>
  <c r="K138" i="2"/>
  <c r="J138" i="2"/>
  <c r="I138" i="2"/>
  <c r="H138" i="2"/>
  <c r="E138" i="2" s="1"/>
  <c r="N137" i="2"/>
  <c r="L137" i="2"/>
  <c r="H137" i="2"/>
  <c r="I137" i="2" s="1"/>
  <c r="J137" i="2" s="1"/>
  <c r="N136" i="2"/>
  <c r="L136" i="2"/>
  <c r="H136" i="2"/>
  <c r="N135" i="2"/>
  <c r="L135" i="2"/>
  <c r="H135" i="2"/>
  <c r="I135" i="2" s="1"/>
  <c r="J135" i="2" s="1"/>
  <c r="N134" i="2"/>
  <c r="L134" i="2"/>
  <c r="H134" i="2"/>
  <c r="P133" i="2"/>
  <c r="N133" i="2"/>
  <c r="M133" i="2"/>
  <c r="L133" i="2"/>
  <c r="K133" i="2"/>
  <c r="J133" i="2"/>
  <c r="I133" i="2"/>
  <c r="H133" i="2"/>
  <c r="E133" i="2" s="1"/>
  <c r="N132" i="2"/>
  <c r="L132" i="2"/>
  <c r="H132" i="2"/>
  <c r="P131" i="2"/>
  <c r="O131" i="2"/>
  <c r="N131" i="2"/>
  <c r="M131" i="2"/>
  <c r="L131" i="2"/>
  <c r="K131" i="2"/>
  <c r="J131" i="2"/>
  <c r="I131" i="2"/>
  <c r="H131" i="2"/>
  <c r="E131" i="2" s="1"/>
  <c r="N130" i="2"/>
  <c r="L130" i="2"/>
  <c r="H130" i="2"/>
  <c r="N129" i="2"/>
  <c r="L129" i="2"/>
  <c r="H129" i="2"/>
  <c r="I129" i="2" s="1"/>
  <c r="J129" i="2" s="1"/>
  <c r="K129" i="2" s="1"/>
  <c r="N128" i="2"/>
  <c r="L128" i="2"/>
  <c r="H128" i="2"/>
  <c r="P127" i="2"/>
  <c r="O127" i="2"/>
  <c r="N127" i="2"/>
  <c r="M127" i="2"/>
  <c r="L127" i="2"/>
  <c r="K127" i="2"/>
  <c r="J127" i="2"/>
  <c r="I127" i="2"/>
  <c r="H127" i="2"/>
  <c r="E127" i="2" s="1"/>
  <c r="N126" i="2"/>
  <c r="L126" i="2"/>
  <c r="H126" i="2"/>
  <c r="N125" i="2"/>
  <c r="L125" i="2"/>
  <c r="H125" i="2"/>
  <c r="E125" i="2" s="1"/>
  <c r="N124" i="2"/>
  <c r="L124" i="2"/>
  <c r="H124" i="2"/>
  <c r="N123" i="2"/>
  <c r="L123" i="2"/>
  <c r="H123" i="2"/>
  <c r="N122" i="2"/>
  <c r="L122" i="2"/>
  <c r="H122" i="2"/>
  <c r="N121" i="2"/>
  <c r="M121" i="2"/>
  <c r="P121" i="2" s="1"/>
  <c r="L121" i="2"/>
  <c r="K121" i="2"/>
  <c r="J121" i="2"/>
  <c r="I121" i="2"/>
  <c r="H121" i="2"/>
  <c r="E121" i="2" s="1"/>
  <c r="N120" i="2"/>
  <c r="L120" i="2"/>
  <c r="H120" i="2"/>
  <c r="N119" i="2"/>
  <c r="L119" i="2"/>
  <c r="H119" i="2"/>
  <c r="I119" i="2" s="1"/>
  <c r="J119" i="2" s="1"/>
  <c r="K119" i="2" s="1"/>
  <c r="N118" i="2"/>
  <c r="L118" i="2"/>
  <c r="H118" i="2"/>
  <c r="N117" i="2"/>
  <c r="L117" i="2"/>
  <c r="H117" i="2"/>
  <c r="I117" i="2" s="1"/>
  <c r="J117" i="2" s="1"/>
  <c r="K117" i="2" s="1"/>
  <c r="P116" i="2"/>
  <c r="O116" i="2"/>
  <c r="N116" i="2"/>
  <c r="M116" i="2"/>
  <c r="L116" i="2"/>
  <c r="K116" i="2"/>
  <c r="J116" i="2"/>
  <c r="I116" i="2"/>
  <c r="H116" i="2"/>
  <c r="E116" i="2" s="1"/>
  <c r="N115" i="2"/>
  <c r="L115" i="2"/>
  <c r="H115" i="2"/>
  <c r="I115" i="2" s="1"/>
  <c r="J115" i="2" s="1"/>
  <c r="N114" i="2"/>
  <c r="L114" i="2"/>
  <c r="H114" i="2"/>
  <c r="N113" i="2"/>
  <c r="L113" i="2"/>
  <c r="I113" i="2"/>
  <c r="J113" i="2" s="1"/>
  <c r="K113" i="2" s="1"/>
  <c r="E113" i="2"/>
  <c r="N112" i="2"/>
  <c r="L112" i="2"/>
  <c r="H112" i="2"/>
  <c r="E112" i="2" s="1"/>
  <c r="N111" i="2"/>
  <c r="L111" i="2"/>
  <c r="H111" i="2"/>
  <c r="I111" i="2" s="1"/>
  <c r="J111" i="2" s="1"/>
  <c r="K111" i="2" s="1"/>
  <c r="N110" i="2"/>
  <c r="L110" i="2"/>
  <c r="H110" i="2"/>
  <c r="I110" i="2" s="1"/>
  <c r="J110" i="2" s="1"/>
  <c r="K110" i="2" s="1"/>
  <c r="N109" i="2"/>
  <c r="M109" i="2"/>
  <c r="P109" i="2" s="1"/>
  <c r="L109" i="2"/>
  <c r="K109" i="2"/>
  <c r="J109" i="2"/>
  <c r="I109" i="2"/>
  <c r="H109" i="2"/>
  <c r="E109" i="2" s="1"/>
  <c r="N108" i="2"/>
  <c r="L108" i="2"/>
  <c r="H108" i="2"/>
  <c r="I108" i="2" s="1"/>
  <c r="J108" i="2" s="1"/>
  <c r="K108" i="2" s="1"/>
  <c r="P107" i="2"/>
  <c r="O107" i="2"/>
  <c r="N107" i="2"/>
  <c r="L107" i="2"/>
  <c r="H107" i="2"/>
  <c r="E107" i="2" s="1"/>
  <c r="N106" i="2"/>
  <c r="M106" i="2"/>
  <c r="P106" i="2" s="1"/>
  <c r="L106" i="2"/>
  <c r="K106" i="2"/>
  <c r="J106" i="2"/>
  <c r="I106" i="2"/>
  <c r="H106" i="2"/>
  <c r="E106" i="2" s="1"/>
  <c r="N105" i="2"/>
  <c r="M105" i="2"/>
  <c r="P105" i="2" s="1"/>
  <c r="L105" i="2"/>
  <c r="K105" i="2"/>
  <c r="J105" i="2"/>
  <c r="I105" i="2"/>
  <c r="H105" i="2"/>
  <c r="E105" i="2" s="1"/>
  <c r="N104" i="2"/>
  <c r="L104" i="2"/>
  <c r="H104" i="2"/>
  <c r="I104" i="2" s="1"/>
  <c r="J104" i="2" s="1"/>
  <c r="K104" i="2" s="1"/>
  <c r="N103" i="2"/>
  <c r="L103" i="2"/>
  <c r="H103" i="2"/>
  <c r="I103" i="2" s="1"/>
  <c r="J103" i="2" s="1"/>
  <c r="K103" i="2" s="1"/>
  <c r="N102" i="2"/>
  <c r="L102" i="2"/>
  <c r="H102" i="2"/>
  <c r="I102" i="2" s="1"/>
  <c r="J102" i="2" s="1"/>
  <c r="K102" i="2" s="1"/>
  <c r="N101" i="2"/>
  <c r="L101" i="2"/>
  <c r="H101" i="2"/>
  <c r="I101" i="2" s="1"/>
  <c r="J101" i="2" s="1"/>
  <c r="N100" i="2"/>
  <c r="L100" i="2"/>
  <c r="H100" i="2"/>
  <c r="I100" i="2" s="1"/>
  <c r="J100" i="2" s="1"/>
  <c r="K100" i="2" s="1"/>
  <c r="P99" i="2"/>
  <c r="O99" i="2"/>
  <c r="N99" i="2"/>
  <c r="M99" i="2"/>
  <c r="L99" i="2"/>
  <c r="K99" i="2"/>
  <c r="J99" i="2"/>
  <c r="I99" i="2"/>
  <c r="H99" i="2"/>
  <c r="E99" i="2" s="1"/>
  <c r="N98" i="2"/>
  <c r="L98" i="2"/>
  <c r="H98" i="2"/>
  <c r="I98" i="2" s="1"/>
  <c r="J98" i="2" s="1"/>
  <c r="K98" i="2" s="1"/>
  <c r="P97" i="2"/>
  <c r="O97" i="2"/>
  <c r="N97" i="2"/>
  <c r="M97" i="2"/>
  <c r="L97" i="2"/>
  <c r="K97" i="2"/>
  <c r="J97" i="2"/>
  <c r="I97" i="2"/>
  <c r="H97" i="2"/>
  <c r="E97" i="2" s="1"/>
  <c r="N96" i="2"/>
  <c r="L96" i="2"/>
  <c r="H96" i="2"/>
  <c r="I96" i="2" s="1"/>
  <c r="J96" i="2" s="1"/>
  <c r="K96" i="2" s="1"/>
  <c r="N95" i="2"/>
  <c r="L95" i="2"/>
  <c r="H95" i="2"/>
  <c r="N94" i="2"/>
  <c r="L94" i="2"/>
  <c r="H94" i="2"/>
  <c r="I94" i="2" s="1"/>
  <c r="J94" i="2" s="1"/>
  <c r="K94" i="2" s="1"/>
  <c r="N93" i="2"/>
  <c r="M93" i="2"/>
  <c r="P93" i="2" s="1"/>
  <c r="L93" i="2"/>
  <c r="K93" i="2"/>
  <c r="J93" i="2"/>
  <c r="I93" i="2"/>
  <c r="H93" i="2"/>
  <c r="E93" i="2" s="1"/>
  <c r="P92" i="2"/>
  <c r="O92" i="2"/>
  <c r="N92" i="2"/>
  <c r="M92" i="2"/>
  <c r="L92" i="2"/>
  <c r="K92" i="2"/>
  <c r="J92" i="2"/>
  <c r="I92" i="2"/>
  <c r="H92" i="2"/>
  <c r="E92" i="2" s="1"/>
  <c r="N91" i="2"/>
  <c r="L91" i="2"/>
  <c r="H91" i="2"/>
  <c r="I91" i="2" s="1"/>
  <c r="J91" i="2" s="1"/>
  <c r="N90" i="2"/>
  <c r="L90" i="2"/>
  <c r="H90" i="2"/>
  <c r="I90" i="2" s="1"/>
  <c r="J90" i="2" s="1"/>
  <c r="K90" i="2" s="1"/>
  <c r="N89" i="2"/>
  <c r="L89" i="2"/>
  <c r="H89" i="2"/>
  <c r="I89" i="2" s="1"/>
  <c r="J89" i="2" s="1"/>
  <c r="N88" i="2"/>
  <c r="L88" i="2"/>
  <c r="H88" i="2"/>
  <c r="I88" i="2" s="1"/>
  <c r="J88" i="2" s="1"/>
  <c r="K88" i="2" s="1"/>
  <c r="N87" i="2"/>
  <c r="L87" i="2"/>
  <c r="H87" i="2"/>
  <c r="I87" i="2" s="1"/>
  <c r="J87" i="2" s="1"/>
  <c r="P86" i="2"/>
  <c r="O86" i="2"/>
  <c r="N86" i="2"/>
  <c r="M86" i="2"/>
  <c r="L86" i="2"/>
  <c r="K86" i="2"/>
  <c r="J86" i="2"/>
  <c r="I86" i="2"/>
  <c r="H86" i="2"/>
  <c r="E86" i="2" s="1"/>
  <c r="N85" i="2"/>
  <c r="L85" i="2"/>
  <c r="H85" i="2"/>
  <c r="I85" i="2" s="1"/>
  <c r="J85" i="2" s="1"/>
  <c r="N84" i="2"/>
  <c r="L84" i="2"/>
  <c r="H84" i="2"/>
  <c r="I84" i="2" s="1"/>
  <c r="J84" i="2" s="1"/>
  <c r="K84" i="2" s="1"/>
  <c r="P83" i="2"/>
  <c r="O83" i="2"/>
  <c r="N83" i="2"/>
  <c r="L83" i="2"/>
  <c r="H83" i="2"/>
  <c r="I83" i="2" s="1"/>
  <c r="J83" i="2" s="1"/>
  <c r="N82" i="2"/>
  <c r="L82" i="2"/>
  <c r="H82" i="2"/>
  <c r="N81" i="2"/>
  <c r="L81" i="2"/>
  <c r="H81" i="2"/>
  <c r="I81" i="2" s="1"/>
  <c r="J81" i="2" s="1"/>
  <c r="N80" i="2"/>
  <c r="L80" i="2"/>
  <c r="H80" i="2"/>
  <c r="N79" i="2"/>
  <c r="L79" i="2"/>
  <c r="H79" i="2"/>
  <c r="I79" i="2" s="1"/>
  <c r="J79" i="2" s="1"/>
  <c r="N78" i="2"/>
  <c r="L78" i="2"/>
  <c r="H78" i="2"/>
  <c r="N77" i="2"/>
  <c r="L77" i="2"/>
  <c r="H77" i="2"/>
  <c r="I77" i="2" s="1"/>
  <c r="J77" i="2" s="1"/>
  <c r="P76" i="2"/>
  <c r="O76" i="2"/>
  <c r="N76" i="2"/>
  <c r="L76" i="2"/>
  <c r="H76" i="2"/>
  <c r="N75" i="2"/>
  <c r="L75" i="2"/>
  <c r="H75" i="2"/>
  <c r="I75" i="2" s="1"/>
  <c r="J75" i="2" s="1"/>
  <c r="N74" i="2"/>
  <c r="L74" i="2"/>
  <c r="H74" i="2"/>
  <c r="N73" i="2"/>
  <c r="L73" i="2"/>
  <c r="H73" i="2"/>
  <c r="I73" i="2" s="1"/>
  <c r="J73" i="2" s="1"/>
  <c r="N72" i="2"/>
  <c r="L72" i="2"/>
  <c r="H72" i="2"/>
  <c r="P71" i="2"/>
  <c r="O71" i="2"/>
  <c r="N71" i="2"/>
  <c r="L71" i="2"/>
  <c r="H71" i="2"/>
  <c r="I71" i="2" s="1"/>
  <c r="J71" i="2" s="1"/>
  <c r="N70" i="2"/>
  <c r="L70" i="2"/>
  <c r="H70" i="2"/>
  <c r="N69" i="2"/>
  <c r="L69" i="2"/>
  <c r="H69" i="2"/>
  <c r="I69" i="2" s="1"/>
  <c r="J69" i="2" s="1"/>
  <c r="N68" i="2"/>
  <c r="L68" i="2"/>
  <c r="H68" i="2"/>
  <c r="N67" i="2"/>
  <c r="L67" i="2"/>
  <c r="H67" i="2"/>
  <c r="I67" i="2" s="1"/>
  <c r="J67" i="2" s="1"/>
  <c r="N66" i="2"/>
  <c r="L66" i="2"/>
  <c r="H66" i="2"/>
  <c r="N65" i="2"/>
  <c r="L65" i="2"/>
  <c r="H65" i="2"/>
  <c r="I65" i="2" s="1"/>
  <c r="J65" i="2" s="1"/>
  <c r="N64" i="2"/>
  <c r="L64" i="2"/>
  <c r="H64" i="2"/>
  <c r="N63" i="2"/>
  <c r="L63" i="2"/>
  <c r="H63" i="2"/>
  <c r="I63" i="2" s="1"/>
  <c r="J63" i="2" s="1"/>
  <c r="N62" i="2"/>
  <c r="M62" i="2"/>
  <c r="P62" i="2" s="1"/>
  <c r="L62" i="2"/>
  <c r="K62" i="2"/>
  <c r="J62" i="2"/>
  <c r="I62" i="2"/>
  <c r="H62" i="2"/>
  <c r="E62" i="2" s="1"/>
  <c r="N61" i="2"/>
  <c r="M61" i="2"/>
  <c r="P61" i="2" s="1"/>
  <c r="L61" i="2"/>
  <c r="K61" i="2"/>
  <c r="J61" i="2"/>
  <c r="I61" i="2"/>
  <c r="H61" i="2"/>
  <c r="E61" i="2" s="1"/>
  <c r="N60" i="2"/>
  <c r="M60" i="2"/>
  <c r="P60" i="2" s="1"/>
  <c r="L60" i="2"/>
  <c r="K60" i="2"/>
  <c r="J60" i="2"/>
  <c r="I60" i="2"/>
  <c r="H60" i="2"/>
  <c r="E60" i="2" s="1"/>
  <c r="N59" i="2"/>
  <c r="M59" i="2"/>
  <c r="P59" i="2" s="1"/>
  <c r="L59" i="2"/>
  <c r="K59" i="2"/>
  <c r="J59" i="2"/>
  <c r="I59" i="2"/>
  <c r="H59" i="2"/>
  <c r="E59" i="2" s="1"/>
  <c r="N58" i="2"/>
  <c r="M58" i="2"/>
  <c r="P58" i="2" s="1"/>
  <c r="L58" i="2"/>
  <c r="K58" i="2"/>
  <c r="J58" i="2"/>
  <c r="I58" i="2"/>
  <c r="H58" i="2"/>
  <c r="E58" i="2" s="1"/>
  <c r="N57" i="2"/>
  <c r="M57" i="2"/>
  <c r="P57" i="2" s="1"/>
  <c r="L57" i="2"/>
  <c r="K57" i="2"/>
  <c r="J57" i="2"/>
  <c r="I57" i="2"/>
  <c r="H57" i="2"/>
  <c r="E57" i="2" s="1"/>
  <c r="N56" i="2"/>
  <c r="L56" i="2"/>
  <c r="H56" i="2"/>
  <c r="N55" i="2"/>
  <c r="L55" i="2"/>
  <c r="H55" i="2"/>
  <c r="I55" i="2" s="1"/>
  <c r="J55" i="2" s="1"/>
  <c r="P54" i="2"/>
  <c r="O54" i="2"/>
  <c r="N54" i="2"/>
  <c r="M54" i="2"/>
  <c r="L54" i="2"/>
  <c r="K54" i="2"/>
  <c r="J54" i="2"/>
  <c r="I54" i="2"/>
  <c r="H54" i="2"/>
  <c r="E54" i="2" s="1"/>
  <c r="N53" i="2"/>
  <c r="L53" i="2"/>
  <c r="H53" i="2"/>
  <c r="I53" i="2" s="1"/>
  <c r="J53" i="2" s="1"/>
  <c r="N52" i="2"/>
  <c r="L52" i="2"/>
  <c r="H52" i="2"/>
  <c r="N51" i="2"/>
  <c r="L51" i="2"/>
  <c r="H51" i="2"/>
  <c r="I51" i="2" s="1"/>
  <c r="J51" i="2" s="1"/>
  <c r="N50" i="2"/>
  <c r="L50" i="2"/>
  <c r="H50" i="2"/>
  <c r="N49" i="2"/>
  <c r="L49" i="2"/>
  <c r="H49" i="2"/>
  <c r="I49" i="2" s="1"/>
  <c r="J49" i="2" s="1"/>
  <c r="N48" i="2"/>
  <c r="L48" i="2"/>
  <c r="H48" i="2"/>
  <c r="N47" i="2"/>
  <c r="L47" i="2"/>
  <c r="H47" i="2"/>
  <c r="I47" i="2" s="1"/>
  <c r="J47" i="2" s="1"/>
  <c r="N46" i="2"/>
  <c r="L46" i="2"/>
  <c r="H46" i="2"/>
  <c r="N45" i="2"/>
  <c r="L45" i="2"/>
  <c r="H45" i="2"/>
  <c r="I45" i="2" s="1"/>
  <c r="J45" i="2" s="1"/>
  <c r="N44" i="2"/>
  <c r="L44" i="2"/>
  <c r="H44" i="2"/>
  <c r="N43" i="2"/>
  <c r="L43" i="2"/>
  <c r="H43" i="2"/>
  <c r="I43" i="2" s="1"/>
  <c r="J43" i="2" s="1"/>
  <c r="N42" i="2"/>
  <c r="L42" i="2"/>
  <c r="H42" i="2"/>
  <c r="N41" i="2"/>
  <c r="L41" i="2"/>
  <c r="H41" i="2"/>
  <c r="I41" i="2" s="1"/>
  <c r="J41" i="2" s="1"/>
  <c r="N40" i="2"/>
  <c r="L40" i="2"/>
  <c r="H40" i="2"/>
  <c r="N39" i="2"/>
  <c r="L39" i="2"/>
  <c r="H39" i="2"/>
  <c r="I39" i="2" s="1"/>
  <c r="J39" i="2" s="1"/>
  <c r="N38" i="2"/>
  <c r="L38" i="2"/>
  <c r="H38" i="2"/>
  <c r="N37" i="2"/>
  <c r="L37" i="2"/>
  <c r="H37" i="2"/>
  <c r="I37" i="2" s="1"/>
  <c r="J37" i="2" s="1"/>
  <c r="N36" i="2"/>
  <c r="L36" i="2"/>
  <c r="H36" i="2"/>
  <c r="N35" i="2"/>
  <c r="L35" i="2"/>
  <c r="H35" i="2"/>
  <c r="I35" i="2" s="1"/>
  <c r="J35" i="2" s="1"/>
  <c r="N34" i="2"/>
  <c r="L34" i="2"/>
  <c r="H34" i="2"/>
  <c r="N33" i="2"/>
  <c r="L33" i="2"/>
  <c r="H33" i="2"/>
  <c r="I33" i="2" s="1"/>
  <c r="J33" i="2" s="1"/>
  <c r="N32" i="2"/>
  <c r="L32" i="2"/>
  <c r="H32" i="2"/>
  <c r="N31" i="2"/>
  <c r="L31" i="2"/>
  <c r="H31" i="2"/>
  <c r="I31" i="2" s="1"/>
  <c r="J31" i="2" s="1"/>
  <c r="P30" i="2"/>
  <c r="O30" i="2"/>
  <c r="N30" i="2"/>
  <c r="L30" i="2"/>
  <c r="H30" i="2"/>
  <c r="N29" i="2"/>
  <c r="L29" i="2"/>
  <c r="H29" i="2"/>
  <c r="I29" i="2" s="1"/>
  <c r="J29" i="2" s="1"/>
  <c r="N28" i="2"/>
  <c r="L28" i="2"/>
  <c r="H28" i="2"/>
  <c r="N27" i="2"/>
  <c r="L27" i="2"/>
  <c r="H27" i="2"/>
  <c r="I27" i="2" s="1"/>
  <c r="J27" i="2" s="1"/>
  <c r="N26" i="2"/>
  <c r="L26" i="2"/>
  <c r="H26" i="2"/>
  <c r="N25" i="2"/>
  <c r="L25" i="2"/>
  <c r="H25" i="2"/>
  <c r="I25" i="2" s="1"/>
  <c r="J25" i="2" s="1"/>
  <c r="P24" i="2"/>
  <c r="O24" i="2"/>
  <c r="N24" i="2"/>
  <c r="M24" i="2"/>
  <c r="L24" i="2"/>
  <c r="K24" i="2"/>
  <c r="J24" i="2"/>
  <c r="I24" i="2"/>
  <c r="H24" i="2"/>
  <c r="E24" i="2" s="1"/>
  <c r="N23" i="2"/>
  <c r="L23" i="2"/>
  <c r="H23" i="2"/>
  <c r="I23" i="2" s="1"/>
  <c r="J23" i="2" s="1"/>
  <c r="P22" i="2"/>
  <c r="O22" i="2"/>
  <c r="N22" i="2"/>
  <c r="M22" i="2"/>
  <c r="L22" i="2"/>
  <c r="K22" i="2"/>
  <c r="J22" i="2"/>
  <c r="I22" i="2"/>
  <c r="H22" i="2"/>
  <c r="E22" i="2" s="1"/>
  <c r="N21" i="2"/>
  <c r="L21" i="2"/>
  <c r="H21" i="2"/>
  <c r="I21" i="2" s="1"/>
  <c r="J21" i="2" s="1"/>
  <c r="N20" i="2"/>
  <c r="L20" i="2"/>
  <c r="H20" i="2"/>
  <c r="N19" i="2"/>
  <c r="L19" i="2"/>
  <c r="H19" i="2"/>
  <c r="I19" i="2" s="1"/>
  <c r="J19" i="2" s="1"/>
  <c r="N18" i="2"/>
  <c r="L18" i="2"/>
  <c r="H18" i="2"/>
  <c r="N17" i="2"/>
  <c r="L17" i="2"/>
  <c r="H17" i="2"/>
  <c r="I17" i="2" s="1"/>
  <c r="J17" i="2" s="1"/>
  <c r="P16" i="2"/>
  <c r="N16" i="2"/>
  <c r="M16" i="2"/>
  <c r="L16" i="2"/>
  <c r="K16" i="2"/>
  <c r="J16" i="2"/>
  <c r="I16" i="2"/>
  <c r="H16" i="2"/>
  <c r="E16" i="2" s="1"/>
  <c r="N15" i="2"/>
  <c r="L15" i="2"/>
  <c r="H15" i="2"/>
  <c r="I15" i="2" s="1"/>
  <c r="J15" i="2" s="1"/>
  <c r="N14" i="2"/>
  <c r="L14" i="2"/>
  <c r="H14" i="2"/>
  <c r="N13" i="2"/>
  <c r="L13" i="2"/>
  <c r="H13" i="2"/>
  <c r="I13" i="2" s="1"/>
  <c r="J13" i="2" s="1"/>
  <c r="N12" i="2"/>
  <c r="L12" i="2"/>
  <c r="H12" i="2"/>
  <c r="P11" i="2"/>
  <c r="N11" i="2"/>
  <c r="M11" i="2"/>
  <c r="L11" i="2"/>
  <c r="K11" i="2"/>
  <c r="J11" i="2"/>
  <c r="I11" i="2"/>
  <c r="H11" i="2"/>
  <c r="E11" i="2" s="1"/>
  <c r="N10" i="2"/>
  <c r="L10" i="2"/>
  <c r="H10" i="2"/>
  <c r="N9" i="2"/>
  <c r="L9" i="2"/>
  <c r="H9" i="2"/>
  <c r="I9" i="2" s="1"/>
  <c r="J9" i="2" s="1"/>
  <c r="N8" i="2"/>
  <c r="L8" i="2"/>
  <c r="H8" i="2"/>
  <c r="N7" i="2"/>
  <c r="L7" i="2"/>
  <c r="H7" i="2"/>
  <c r="I7" i="2" s="1"/>
  <c r="J7" i="2" s="1"/>
  <c r="N6" i="2"/>
  <c r="L6" i="2"/>
  <c r="H6" i="2"/>
  <c r="N5" i="2"/>
  <c r="L5" i="2"/>
  <c r="H5" i="2"/>
  <c r="I5" i="2" s="1"/>
  <c r="J5" i="2" s="1"/>
  <c r="N4" i="2"/>
  <c r="L4" i="2"/>
  <c r="H4" i="2"/>
  <c r="N3" i="2"/>
  <c r="L3" i="2"/>
  <c r="H3" i="2"/>
  <c r="I3" i="2" s="1"/>
  <c r="J3" i="2" s="1"/>
  <c r="N456" i="1"/>
  <c r="M456" i="1"/>
  <c r="P456" i="1" s="1"/>
  <c r="L456" i="1"/>
  <c r="K456" i="1"/>
  <c r="J456" i="1"/>
  <c r="I456" i="1"/>
  <c r="H456" i="1"/>
  <c r="E456" i="1" s="1"/>
  <c r="N455" i="1"/>
  <c r="M455" i="1"/>
  <c r="P455" i="1" s="1"/>
  <c r="L455" i="1"/>
  <c r="K455" i="1"/>
  <c r="J455" i="1"/>
  <c r="I455" i="1"/>
  <c r="H455" i="1"/>
  <c r="E455" i="1" s="1"/>
  <c r="N454" i="1"/>
  <c r="M454" i="1"/>
  <c r="P454" i="1" s="1"/>
  <c r="L454" i="1"/>
  <c r="K454" i="1"/>
  <c r="J454" i="1"/>
  <c r="I454" i="1"/>
  <c r="H454" i="1"/>
  <c r="E454" i="1" s="1"/>
  <c r="N453" i="1"/>
  <c r="M453" i="1"/>
  <c r="P453" i="1" s="1"/>
  <c r="L453" i="1"/>
  <c r="K453" i="1"/>
  <c r="J453" i="1"/>
  <c r="I453" i="1"/>
  <c r="H453" i="1"/>
  <c r="E453" i="1" s="1"/>
  <c r="N452" i="1"/>
  <c r="M452" i="1"/>
  <c r="P452" i="1" s="1"/>
  <c r="L452" i="1"/>
  <c r="K452" i="1"/>
  <c r="J452" i="1"/>
  <c r="I452" i="1"/>
  <c r="H452" i="1"/>
  <c r="E452" i="1" s="1"/>
  <c r="N451" i="1"/>
  <c r="M451" i="1"/>
  <c r="P451" i="1" s="1"/>
  <c r="L451" i="1"/>
  <c r="K451" i="1"/>
  <c r="J451" i="1"/>
  <c r="I451" i="1"/>
  <c r="H451" i="1"/>
  <c r="E451" i="1" s="1"/>
  <c r="N450" i="1"/>
  <c r="M450" i="1"/>
  <c r="P450" i="1" s="1"/>
  <c r="L450" i="1"/>
  <c r="K450" i="1"/>
  <c r="J450" i="1"/>
  <c r="I450" i="1"/>
  <c r="H450" i="1"/>
  <c r="E450" i="1" s="1"/>
  <c r="N449" i="1"/>
  <c r="M449" i="1"/>
  <c r="P449" i="1" s="1"/>
  <c r="L449" i="1"/>
  <c r="K449" i="1"/>
  <c r="J449" i="1"/>
  <c r="I449" i="1"/>
  <c r="H449" i="1"/>
  <c r="E449" i="1" s="1"/>
  <c r="N448" i="1"/>
  <c r="M448" i="1"/>
  <c r="P448" i="1" s="1"/>
  <c r="L448" i="1"/>
  <c r="K448" i="1"/>
  <c r="J448" i="1"/>
  <c r="I448" i="1"/>
  <c r="H448" i="1"/>
  <c r="E448" i="1" s="1"/>
  <c r="N447" i="1"/>
  <c r="M447" i="1"/>
  <c r="P447" i="1" s="1"/>
  <c r="L447" i="1"/>
  <c r="K447" i="1"/>
  <c r="J447" i="1"/>
  <c r="I447" i="1"/>
  <c r="H447" i="1"/>
  <c r="E447" i="1" s="1"/>
  <c r="N446" i="1"/>
  <c r="M446" i="1"/>
  <c r="P446" i="1" s="1"/>
  <c r="L446" i="1"/>
  <c r="K446" i="1"/>
  <c r="J446" i="1"/>
  <c r="I446" i="1"/>
  <c r="H446" i="1"/>
  <c r="E446" i="1" s="1"/>
  <c r="N445" i="1"/>
  <c r="M445" i="1"/>
  <c r="P445" i="1" s="1"/>
  <c r="L445" i="1"/>
  <c r="K445" i="1"/>
  <c r="J445" i="1"/>
  <c r="I445" i="1"/>
  <c r="H445" i="1"/>
  <c r="E445" i="1" s="1"/>
  <c r="N444" i="1"/>
  <c r="M444" i="1"/>
  <c r="P444" i="1" s="1"/>
  <c r="L444" i="1"/>
  <c r="K444" i="1"/>
  <c r="J444" i="1"/>
  <c r="I444" i="1"/>
  <c r="H444" i="1"/>
  <c r="E444" i="1" s="1"/>
  <c r="N443" i="1"/>
  <c r="M443" i="1"/>
  <c r="P443" i="1" s="1"/>
  <c r="L443" i="1"/>
  <c r="K443" i="1"/>
  <c r="J443" i="1"/>
  <c r="I443" i="1"/>
  <c r="H443" i="1"/>
  <c r="E443" i="1" s="1"/>
  <c r="N442" i="1"/>
  <c r="M442" i="1"/>
  <c r="P442" i="1" s="1"/>
  <c r="L442" i="1"/>
  <c r="K442" i="1"/>
  <c r="J442" i="1"/>
  <c r="I442" i="1"/>
  <c r="H442" i="1"/>
  <c r="E442" i="1" s="1"/>
  <c r="N441" i="1"/>
  <c r="M441" i="1"/>
  <c r="P441" i="1" s="1"/>
  <c r="L441" i="1"/>
  <c r="K441" i="1"/>
  <c r="J441" i="1"/>
  <c r="I441" i="1"/>
  <c r="H441" i="1"/>
  <c r="E441" i="1" s="1"/>
  <c r="N440" i="1"/>
  <c r="M440" i="1"/>
  <c r="P440" i="1" s="1"/>
  <c r="L440" i="1"/>
  <c r="K440" i="1"/>
  <c r="J440" i="1"/>
  <c r="I440" i="1"/>
  <c r="H440" i="1"/>
  <c r="E440" i="1" s="1"/>
  <c r="N439" i="1"/>
  <c r="M439" i="1"/>
  <c r="P439" i="1" s="1"/>
  <c r="L439" i="1"/>
  <c r="K439" i="1"/>
  <c r="J439" i="1"/>
  <c r="I439" i="1"/>
  <c r="H439" i="1"/>
  <c r="E439" i="1" s="1"/>
  <c r="N438" i="1"/>
  <c r="M438" i="1"/>
  <c r="P438" i="1" s="1"/>
  <c r="L438" i="1"/>
  <c r="K438" i="1"/>
  <c r="J438" i="1"/>
  <c r="I438" i="1"/>
  <c r="H438" i="1"/>
  <c r="E438" i="1" s="1"/>
  <c r="N437" i="1"/>
  <c r="M437" i="1"/>
  <c r="P437" i="1" s="1"/>
  <c r="L437" i="1"/>
  <c r="K437" i="1"/>
  <c r="J437" i="1"/>
  <c r="I437" i="1"/>
  <c r="H437" i="1"/>
  <c r="E437" i="1" s="1"/>
  <c r="N436" i="1"/>
  <c r="M436" i="1"/>
  <c r="P436" i="1" s="1"/>
  <c r="L436" i="1"/>
  <c r="K436" i="1"/>
  <c r="J436" i="1"/>
  <c r="I436" i="1"/>
  <c r="H436" i="1"/>
  <c r="E436" i="1" s="1"/>
  <c r="N435" i="1"/>
  <c r="M435" i="1"/>
  <c r="P435" i="1" s="1"/>
  <c r="L435" i="1"/>
  <c r="K435" i="1"/>
  <c r="J435" i="1"/>
  <c r="I435" i="1"/>
  <c r="H435" i="1"/>
  <c r="E435" i="1" s="1"/>
  <c r="N434" i="1"/>
  <c r="M434" i="1"/>
  <c r="P434" i="1" s="1"/>
  <c r="L434" i="1"/>
  <c r="K434" i="1"/>
  <c r="J434" i="1"/>
  <c r="I434" i="1"/>
  <c r="H434" i="1"/>
  <c r="E434" i="1" s="1"/>
  <c r="N433" i="1"/>
  <c r="M433" i="1"/>
  <c r="P433" i="1" s="1"/>
  <c r="L433" i="1"/>
  <c r="K433" i="1"/>
  <c r="J433" i="1"/>
  <c r="I433" i="1"/>
  <c r="H433" i="1"/>
  <c r="E433" i="1" s="1"/>
  <c r="N432" i="1"/>
  <c r="M432" i="1"/>
  <c r="P432" i="1" s="1"/>
  <c r="L432" i="1"/>
  <c r="K432" i="1"/>
  <c r="J432" i="1"/>
  <c r="I432" i="1"/>
  <c r="H432" i="1"/>
  <c r="E432" i="1" s="1"/>
  <c r="N431" i="1"/>
  <c r="M431" i="1"/>
  <c r="P431" i="1" s="1"/>
  <c r="L431" i="1"/>
  <c r="K431" i="1"/>
  <c r="J431" i="1"/>
  <c r="I431" i="1"/>
  <c r="H431" i="1"/>
  <c r="E431" i="1" s="1"/>
  <c r="P430" i="1"/>
  <c r="O430" i="1"/>
  <c r="N430" i="1"/>
  <c r="M430" i="1"/>
  <c r="L430" i="1"/>
  <c r="K430" i="1"/>
  <c r="J430" i="1"/>
  <c r="I430" i="1"/>
  <c r="H430" i="1"/>
  <c r="E430" i="1" s="1"/>
  <c r="N429" i="1"/>
  <c r="M429" i="1"/>
  <c r="P429" i="1" s="1"/>
  <c r="L429" i="1"/>
  <c r="K429" i="1"/>
  <c r="J429" i="1"/>
  <c r="I429" i="1"/>
  <c r="H429" i="1"/>
  <c r="E429" i="1" s="1"/>
  <c r="N428" i="1"/>
  <c r="M428" i="1"/>
  <c r="P428" i="1" s="1"/>
  <c r="L428" i="1"/>
  <c r="K428" i="1"/>
  <c r="J428" i="1"/>
  <c r="I428" i="1"/>
  <c r="H428" i="1"/>
  <c r="E428" i="1" s="1"/>
  <c r="N427" i="1"/>
  <c r="M427" i="1"/>
  <c r="P427" i="1" s="1"/>
  <c r="L427" i="1"/>
  <c r="K427" i="1"/>
  <c r="J427" i="1"/>
  <c r="I427" i="1"/>
  <c r="H427" i="1"/>
  <c r="E427" i="1" s="1"/>
  <c r="N426" i="1"/>
  <c r="M426" i="1"/>
  <c r="P426" i="1" s="1"/>
  <c r="L426" i="1"/>
  <c r="K426" i="1"/>
  <c r="J426" i="1"/>
  <c r="I426" i="1"/>
  <c r="H426" i="1"/>
  <c r="E426" i="1" s="1"/>
  <c r="N425" i="1"/>
  <c r="M425" i="1"/>
  <c r="P425" i="1" s="1"/>
  <c r="L425" i="1"/>
  <c r="K425" i="1"/>
  <c r="J425" i="1"/>
  <c r="I425" i="1"/>
  <c r="H425" i="1"/>
  <c r="E425" i="1" s="1"/>
  <c r="N424" i="1"/>
  <c r="M424" i="1"/>
  <c r="P424" i="1" s="1"/>
  <c r="L424" i="1"/>
  <c r="K424" i="1"/>
  <c r="J424" i="1"/>
  <c r="I424" i="1"/>
  <c r="H424" i="1"/>
  <c r="E424" i="1" s="1"/>
  <c r="N423" i="1"/>
  <c r="M423" i="1"/>
  <c r="P423" i="1" s="1"/>
  <c r="L423" i="1"/>
  <c r="K423" i="1"/>
  <c r="J423" i="1"/>
  <c r="I423" i="1"/>
  <c r="H423" i="1"/>
  <c r="E423" i="1" s="1"/>
  <c r="N422" i="1"/>
  <c r="M422" i="1"/>
  <c r="P422" i="1" s="1"/>
  <c r="L422" i="1"/>
  <c r="K422" i="1"/>
  <c r="J422" i="1"/>
  <c r="I422" i="1"/>
  <c r="H422" i="1"/>
  <c r="E422" i="1" s="1"/>
  <c r="N421" i="1"/>
  <c r="M421" i="1"/>
  <c r="P421" i="1" s="1"/>
  <c r="L421" i="1"/>
  <c r="K421" i="1"/>
  <c r="J421" i="1"/>
  <c r="I421" i="1"/>
  <c r="H421" i="1"/>
  <c r="E421" i="1" s="1"/>
  <c r="N420" i="1"/>
  <c r="M420" i="1"/>
  <c r="P420" i="1" s="1"/>
  <c r="L420" i="1"/>
  <c r="K420" i="1"/>
  <c r="J420" i="1"/>
  <c r="I420" i="1"/>
  <c r="H420" i="1"/>
  <c r="E420" i="1" s="1"/>
  <c r="P419" i="1"/>
  <c r="O419" i="1"/>
  <c r="N419" i="1"/>
  <c r="M419" i="1"/>
  <c r="L419" i="1"/>
  <c r="K419" i="1"/>
  <c r="J419" i="1"/>
  <c r="I419" i="1"/>
  <c r="H419" i="1"/>
  <c r="E419" i="1" s="1"/>
  <c r="N418" i="1"/>
  <c r="M418" i="1"/>
  <c r="P418" i="1" s="1"/>
  <c r="L418" i="1"/>
  <c r="K418" i="1"/>
  <c r="J418" i="1"/>
  <c r="I418" i="1"/>
  <c r="H418" i="1"/>
  <c r="E418" i="1" s="1"/>
  <c r="N417" i="1"/>
  <c r="M417" i="1"/>
  <c r="P417" i="1" s="1"/>
  <c r="L417" i="1"/>
  <c r="K417" i="1"/>
  <c r="J417" i="1"/>
  <c r="I417" i="1"/>
  <c r="H417" i="1"/>
  <c r="E417" i="1" s="1"/>
  <c r="N416" i="1"/>
  <c r="M416" i="1"/>
  <c r="P416" i="1" s="1"/>
  <c r="L416" i="1"/>
  <c r="K416" i="1"/>
  <c r="J416" i="1"/>
  <c r="I416" i="1"/>
  <c r="H416" i="1"/>
  <c r="E416" i="1" s="1"/>
  <c r="N415" i="1"/>
  <c r="M415" i="1"/>
  <c r="P415" i="1" s="1"/>
  <c r="L415" i="1"/>
  <c r="K415" i="1"/>
  <c r="J415" i="1"/>
  <c r="I415" i="1"/>
  <c r="H415" i="1"/>
  <c r="E415" i="1" s="1"/>
  <c r="P414" i="1"/>
  <c r="O414" i="1"/>
  <c r="N414" i="1"/>
  <c r="M414" i="1"/>
  <c r="L414" i="1"/>
  <c r="K414" i="1"/>
  <c r="J414" i="1"/>
  <c r="I414" i="1"/>
  <c r="H414" i="1"/>
  <c r="E414" i="1" s="1"/>
  <c r="N413" i="1"/>
  <c r="M413" i="1"/>
  <c r="P413" i="1" s="1"/>
  <c r="L413" i="1"/>
  <c r="K413" i="1"/>
  <c r="J413" i="1"/>
  <c r="I413" i="1"/>
  <c r="H413" i="1"/>
  <c r="E413" i="1" s="1"/>
  <c r="N412" i="1"/>
  <c r="M412" i="1"/>
  <c r="P412" i="1" s="1"/>
  <c r="L412" i="1"/>
  <c r="K412" i="1"/>
  <c r="J412" i="1"/>
  <c r="I412" i="1"/>
  <c r="H412" i="1"/>
  <c r="E412" i="1" s="1"/>
  <c r="N411" i="1"/>
  <c r="M411" i="1"/>
  <c r="P411" i="1" s="1"/>
  <c r="L411" i="1"/>
  <c r="K411" i="1"/>
  <c r="J411" i="1"/>
  <c r="I411" i="1"/>
  <c r="H411" i="1"/>
  <c r="E411" i="1" s="1"/>
  <c r="N410" i="1"/>
  <c r="M410" i="1"/>
  <c r="P410" i="1" s="1"/>
  <c r="L410" i="1"/>
  <c r="K410" i="1"/>
  <c r="J410" i="1"/>
  <c r="I410" i="1"/>
  <c r="H410" i="1"/>
  <c r="E410" i="1" s="1"/>
  <c r="P409" i="1"/>
  <c r="O409" i="1"/>
  <c r="N409" i="1"/>
  <c r="M409" i="1"/>
  <c r="L409" i="1"/>
  <c r="K409" i="1"/>
  <c r="J409" i="1"/>
  <c r="I409" i="1"/>
  <c r="H409" i="1"/>
  <c r="E409" i="1" s="1"/>
  <c r="N408" i="1"/>
  <c r="M408" i="1"/>
  <c r="P408" i="1" s="1"/>
  <c r="L408" i="1"/>
  <c r="K408" i="1"/>
  <c r="J408" i="1"/>
  <c r="I408" i="1"/>
  <c r="H408" i="1"/>
  <c r="E408" i="1" s="1"/>
  <c r="N407" i="1"/>
  <c r="M407" i="1"/>
  <c r="P407" i="1" s="1"/>
  <c r="L407" i="1"/>
  <c r="K407" i="1"/>
  <c r="J407" i="1"/>
  <c r="I407" i="1"/>
  <c r="H407" i="1"/>
  <c r="E407" i="1" s="1"/>
  <c r="N406" i="1"/>
  <c r="M406" i="1"/>
  <c r="P406" i="1" s="1"/>
  <c r="L406" i="1"/>
  <c r="K406" i="1"/>
  <c r="J406" i="1"/>
  <c r="I406" i="1"/>
  <c r="H406" i="1"/>
  <c r="E406" i="1" s="1"/>
  <c r="N405" i="1"/>
  <c r="M405" i="1"/>
  <c r="P405" i="1" s="1"/>
  <c r="L405" i="1"/>
  <c r="K405" i="1"/>
  <c r="J405" i="1"/>
  <c r="I405" i="1"/>
  <c r="H405" i="1"/>
  <c r="E405" i="1" s="1"/>
  <c r="N404" i="1"/>
  <c r="M404" i="1"/>
  <c r="P404" i="1" s="1"/>
  <c r="L404" i="1"/>
  <c r="K404" i="1"/>
  <c r="J404" i="1"/>
  <c r="I404" i="1"/>
  <c r="H404" i="1"/>
  <c r="E404" i="1" s="1"/>
  <c r="P403" i="1"/>
  <c r="O403" i="1"/>
  <c r="N403" i="1"/>
  <c r="M403" i="1"/>
  <c r="L403" i="1"/>
  <c r="K403" i="1"/>
  <c r="J403" i="1"/>
  <c r="I403" i="1"/>
  <c r="H403" i="1"/>
  <c r="E403" i="1" s="1"/>
  <c r="N402" i="1"/>
  <c r="M402" i="1"/>
  <c r="P402" i="1" s="1"/>
  <c r="L402" i="1"/>
  <c r="K402" i="1"/>
  <c r="J402" i="1"/>
  <c r="I402" i="1"/>
  <c r="H402" i="1"/>
  <c r="E402" i="1" s="1"/>
  <c r="N401" i="1"/>
  <c r="M401" i="1"/>
  <c r="P401" i="1" s="1"/>
  <c r="L401" i="1"/>
  <c r="K401" i="1"/>
  <c r="J401" i="1"/>
  <c r="I401" i="1"/>
  <c r="H401" i="1"/>
  <c r="E401" i="1" s="1"/>
  <c r="N400" i="1"/>
  <c r="M400" i="1"/>
  <c r="P400" i="1" s="1"/>
  <c r="L400" i="1"/>
  <c r="K400" i="1"/>
  <c r="J400" i="1"/>
  <c r="I400" i="1"/>
  <c r="H400" i="1"/>
  <c r="E400" i="1" s="1"/>
  <c r="N399" i="1"/>
  <c r="M399" i="1"/>
  <c r="P399" i="1" s="1"/>
  <c r="L399" i="1"/>
  <c r="K399" i="1"/>
  <c r="J399" i="1"/>
  <c r="I399" i="1"/>
  <c r="H399" i="1"/>
  <c r="E399" i="1" s="1"/>
  <c r="N398" i="1"/>
  <c r="M398" i="1"/>
  <c r="P398" i="1" s="1"/>
  <c r="L398" i="1"/>
  <c r="K398" i="1"/>
  <c r="J398" i="1"/>
  <c r="I398" i="1"/>
  <c r="H398" i="1"/>
  <c r="E398" i="1" s="1"/>
  <c r="N397" i="1"/>
  <c r="M397" i="1"/>
  <c r="P397" i="1" s="1"/>
  <c r="L397" i="1"/>
  <c r="K397" i="1"/>
  <c r="J397" i="1"/>
  <c r="I397" i="1"/>
  <c r="H397" i="1"/>
  <c r="E397" i="1" s="1"/>
  <c r="N396" i="1"/>
  <c r="M396" i="1"/>
  <c r="P396" i="1" s="1"/>
  <c r="L396" i="1"/>
  <c r="K396" i="1"/>
  <c r="J396" i="1"/>
  <c r="I396" i="1"/>
  <c r="H396" i="1"/>
  <c r="E396" i="1" s="1"/>
  <c r="N395" i="1"/>
  <c r="M395" i="1"/>
  <c r="P395" i="1" s="1"/>
  <c r="L395" i="1"/>
  <c r="K395" i="1"/>
  <c r="J395" i="1"/>
  <c r="I395" i="1"/>
  <c r="H395" i="1"/>
  <c r="E395" i="1" s="1"/>
  <c r="N394" i="1"/>
  <c r="M394" i="1"/>
  <c r="P394" i="1" s="1"/>
  <c r="L394" i="1"/>
  <c r="K394" i="1"/>
  <c r="J394" i="1"/>
  <c r="I394" i="1"/>
  <c r="H394" i="1"/>
  <c r="E394" i="1" s="1"/>
  <c r="N393" i="1"/>
  <c r="M393" i="1"/>
  <c r="P393" i="1" s="1"/>
  <c r="L393" i="1"/>
  <c r="K393" i="1"/>
  <c r="J393" i="1"/>
  <c r="I393" i="1"/>
  <c r="H393" i="1"/>
  <c r="E393" i="1" s="1"/>
  <c r="N392" i="1"/>
  <c r="M392" i="1"/>
  <c r="P392" i="1" s="1"/>
  <c r="L392" i="1"/>
  <c r="K392" i="1"/>
  <c r="J392" i="1"/>
  <c r="I392" i="1"/>
  <c r="H392" i="1"/>
  <c r="E392" i="1" s="1"/>
  <c r="N391" i="1"/>
  <c r="M391" i="1"/>
  <c r="P391" i="1" s="1"/>
  <c r="L391" i="1"/>
  <c r="K391" i="1"/>
  <c r="J391" i="1"/>
  <c r="I391" i="1"/>
  <c r="H391" i="1"/>
  <c r="E391" i="1" s="1"/>
  <c r="N390" i="1"/>
  <c r="M390" i="1"/>
  <c r="P390" i="1" s="1"/>
  <c r="L390" i="1"/>
  <c r="K390" i="1"/>
  <c r="J390" i="1"/>
  <c r="I390" i="1"/>
  <c r="H390" i="1"/>
  <c r="E390" i="1" s="1"/>
  <c r="N389" i="1"/>
  <c r="M389" i="1"/>
  <c r="P389" i="1" s="1"/>
  <c r="L389" i="1"/>
  <c r="K389" i="1"/>
  <c r="J389" i="1"/>
  <c r="I389" i="1"/>
  <c r="H389" i="1"/>
  <c r="E389" i="1" s="1"/>
  <c r="N388" i="1"/>
  <c r="M388" i="1"/>
  <c r="P388" i="1" s="1"/>
  <c r="L388" i="1"/>
  <c r="K388" i="1"/>
  <c r="J388" i="1"/>
  <c r="I388" i="1"/>
  <c r="H388" i="1"/>
  <c r="E388" i="1" s="1"/>
  <c r="N387" i="1"/>
  <c r="M387" i="1"/>
  <c r="P387" i="1" s="1"/>
  <c r="L387" i="1"/>
  <c r="K387" i="1"/>
  <c r="J387" i="1"/>
  <c r="I387" i="1"/>
  <c r="H387" i="1"/>
  <c r="E387" i="1" s="1"/>
  <c r="N386" i="1"/>
  <c r="M386" i="1"/>
  <c r="P386" i="1" s="1"/>
  <c r="L386" i="1"/>
  <c r="K386" i="1"/>
  <c r="J386" i="1"/>
  <c r="I386" i="1"/>
  <c r="H386" i="1"/>
  <c r="E386" i="1" s="1"/>
  <c r="N385" i="1"/>
  <c r="M385" i="1"/>
  <c r="P385" i="1" s="1"/>
  <c r="L385" i="1"/>
  <c r="K385" i="1"/>
  <c r="J385" i="1"/>
  <c r="I385" i="1"/>
  <c r="H385" i="1"/>
  <c r="E385" i="1" s="1"/>
  <c r="N384" i="1"/>
  <c r="M384" i="1"/>
  <c r="P384" i="1" s="1"/>
  <c r="L384" i="1"/>
  <c r="K384" i="1"/>
  <c r="J384" i="1"/>
  <c r="I384" i="1"/>
  <c r="H384" i="1"/>
  <c r="E384" i="1" s="1"/>
  <c r="N383" i="1"/>
  <c r="M383" i="1"/>
  <c r="P383" i="1" s="1"/>
  <c r="L383" i="1"/>
  <c r="K383" i="1"/>
  <c r="J383" i="1"/>
  <c r="I383" i="1"/>
  <c r="H383" i="1"/>
  <c r="E383" i="1" s="1"/>
  <c r="N382" i="1"/>
  <c r="M382" i="1"/>
  <c r="P382" i="1" s="1"/>
  <c r="L382" i="1"/>
  <c r="K382" i="1"/>
  <c r="J382" i="1"/>
  <c r="I382" i="1"/>
  <c r="H382" i="1"/>
  <c r="E382" i="1" s="1"/>
  <c r="N381" i="1"/>
  <c r="M381" i="1"/>
  <c r="P381" i="1" s="1"/>
  <c r="L381" i="1"/>
  <c r="K381" i="1"/>
  <c r="J381" i="1"/>
  <c r="I381" i="1"/>
  <c r="H381" i="1"/>
  <c r="E381" i="1" s="1"/>
  <c r="N380" i="1"/>
  <c r="M380" i="1"/>
  <c r="P380" i="1" s="1"/>
  <c r="L380" i="1"/>
  <c r="K380" i="1"/>
  <c r="J380" i="1"/>
  <c r="I380" i="1"/>
  <c r="H380" i="1"/>
  <c r="E380" i="1" s="1"/>
  <c r="N379" i="1"/>
  <c r="M379" i="1"/>
  <c r="P379" i="1" s="1"/>
  <c r="L379" i="1"/>
  <c r="K379" i="1"/>
  <c r="J379" i="1"/>
  <c r="I379" i="1"/>
  <c r="H379" i="1"/>
  <c r="E379" i="1" s="1"/>
  <c r="N378" i="1"/>
  <c r="M378" i="1"/>
  <c r="P378" i="1" s="1"/>
  <c r="L378" i="1"/>
  <c r="K378" i="1"/>
  <c r="J378" i="1"/>
  <c r="I378" i="1"/>
  <c r="H378" i="1"/>
  <c r="E378" i="1" s="1"/>
  <c r="N377" i="1"/>
  <c r="M377" i="1"/>
  <c r="P377" i="1" s="1"/>
  <c r="L377" i="1"/>
  <c r="K377" i="1"/>
  <c r="J377" i="1"/>
  <c r="I377" i="1"/>
  <c r="H377" i="1"/>
  <c r="E377" i="1" s="1"/>
  <c r="N376" i="1"/>
  <c r="M376" i="1"/>
  <c r="P376" i="1" s="1"/>
  <c r="L376" i="1"/>
  <c r="K376" i="1"/>
  <c r="J376" i="1"/>
  <c r="I376" i="1"/>
  <c r="H376" i="1"/>
  <c r="E376" i="1" s="1"/>
  <c r="N375" i="1"/>
  <c r="M375" i="1"/>
  <c r="P375" i="1" s="1"/>
  <c r="L375" i="1"/>
  <c r="K375" i="1"/>
  <c r="J375" i="1"/>
  <c r="I375" i="1"/>
  <c r="H375" i="1"/>
  <c r="E375" i="1" s="1"/>
  <c r="N374" i="1"/>
  <c r="M374" i="1"/>
  <c r="P374" i="1" s="1"/>
  <c r="L374" i="1"/>
  <c r="K374" i="1"/>
  <c r="J374" i="1"/>
  <c r="I374" i="1"/>
  <c r="H374" i="1"/>
  <c r="E374" i="1" s="1"/>
  <c r="N373" i="1"/>
  <c r="M373" i="1"/>
  <c r="P373" i="1" s="1"/>
  <c r="L373" i="1"/>
  <c r="K373" i="1"/>
  <c r="J373" i="1"/>
  <c r="I373" i="1"/>
  <c r="H373" i="1"/>
  <c r="E373" i="1" s="1"/>
  <c r="N372" i="1"/>
  <c r="M372" i="1"/>
  <c r="P372" i="1" s="1"/>
  <c r="L372" i="1"/>
  <c r="K372" i="1"/>
  <c r="J372" i="1"/>
  <c r="I372" i="1"/>
  <c r="H372" i="1"/>
  <c r="E372" i="1" s="1"/>
  <c r="P371" i="1"/>
  <c r="O371" i="1"/>
  <c r="N371" i="1"/>
  <c r="M371" i="1"/>
  <c r="L371" i="1"/>
  <c r="K371" i="1"/>
  <c r="J371" i="1"/>
  <c r="I371" i="1"/>
  <c r="H371" i="1"/>
  <c r="E371" i="1" s="1"/>
  <c r="N370" i="1"/>
  <c r="M370" i="1"/>
  <c r="P370" i="1" s="1"/>
  <c r="L370" i="1"/>
  <c r="K370" i="1"/>
  <c r="J370" i="1"/>
  <c r="I370" i="1"/>
  <c r="H370" i="1"/>
  <c r="E370" i="1" s="1"/>
  <c r="N369" i="1"/>
  <c r="M369" i="1"/>
  <c r="P369" i="1" s="1"/>
  <c r="L369" i="1"/>
  <c r="K369" i="1"/>
  <c r="J369" i="1"/>
  <c r="I369" i="1"/>
  <c r="H369" i="1"/>
  <c r="E369" i="1" s="1"/>
  <c r="N368" i="1"/>
  <c r="M368" i="1"/>
  <c r="P368" i="1" s="1"/>
  <c r="L368" i="1"/>
  <c r="K368" i="1"/>
  <c r="J368" i="1"/>
  <c r="I368" i="1"/>
  <c r="H368" i="1"/>
  <c r="E368" i="1" s="1"/>
  <c r="N367" i="1"/>
  <c r="M367" i="1"/>
  <c r="P367" i="1" s="1"/>
  <c r="L367" i="1"/>
  <c r="K367" i="1"/>
  <c r="J367" i="1"/>
  <c r="I367" i="1"/>
  <c r="H367" i="1"/>
  <c r="E367" i="1" s="1"/>
  <c r="N366" i="1"/>
  <c r="M366" i="1"/>
  <c r="P366" i="1" s="1"/>
  <c r="L366" i="1"/>
  <c r="K366" i="1"/>
  <c r="J366" i="1"/>
  <c r="I366" i="1"/>
  <c r="H366" i="1"/>
  <c r="E366" i="1" s="1"/>
  <c r="N365" i="1"/>
  <c r="M365" i="1"/>
  <c r="P365" i="1" s="1"/>
  <c r="L365" i="1"/>
  <c r="K365" i="1"/>
  <c r="J365" i="1"/>
  <c r="I365" i="1"/>
  <c r="H365" i="1"/>
  <c r="E365" i="1" s="1"/>
  <c r="N364" i="1"/>
  <c r="M364" i="1"/>
  <c r="P364" i="1" s="1"/>
  <c r="L364" i="1"/>
  <c r="K364" i="1"/>
  <c r="J364" i="1"/>
  <c r="I364" i="1"/>
  <c r="H364" i="1"/>
  <c r="E364" i="1" s="1"/>
  <c r="N363" i="1"/>
  <c r="M363" i="1"/>
  <c r="P363" i="1" s="1"/>
  <c r="L363" i="1"/>
  <c r="K363" i="1"/>
  <c r="J363" i="1"/>
  <c r="I363" i="1"/>
  <c r="H363" i="1"/>
  <c r="E363" i="1" s="1"/>
  <c r="N362" i="1"/>
  <c r="M362" i="1"/>
  <c r="P362" i="1" s="1"/>
  <c r="L362" i="1"/>
  <c r="K362" i="1"/>
  <c r="J362" i="1"/>
  <c r="I362" i="1"/>
  <c r="H362" i="1"/>
  <c r="E362" i="1" s="1"/>
  <c r="N361" i="1"/>
  <c r="M361" i="1"/>
  <c r="P361" i="1" s="1"/>
  <c r="L361" i="1"/>
  <c r="K361" i="1"/>
  <c r="J361" i="1"/>
  <c r="I361" i="1"/>
  <c r="H361" i="1"/>
  <c r="E361" i="1" s="1"/>
  <c r="N360" i="1"/>
  <c r="M360" i="1"/>
  <c r="P360" i="1" s="1"/>
  <c r="L360" i="1"/>
  <c r="K360" i="1"/>
  <c r="J360" i="1"/>
  <c r="I360" i="1"/>
  <c r="H360" i="1"/>
  <c r="E360" i="1" s="1"/>
  <c r="N359" i="1"/>
  <c r="M359" i="1"/>
  <c r="P359" i="1" s="1"/>
  <c r="L359" i="1"/>
  <c r="K359" i="1"/>
  <c r="J359" i="1"/>
  <c r="I359" i="1"/>
  <c r="H359" i="1"/>
  <c r="E359" i="1" s="1"/>
  <c r="N358" i="1"/>
  <c r="M358" i="1"/>
  <c r="P358" i="1" s="1"/>
  <c r="L358" i="1"/>
  <c r="K358" i="1"/>
  <c r="J358" i="1"/>
  <c r="I358" i="1"/>
  <c r="H358" i="1"/>
  <c r="E358" i="1" s="1"/>
  <c r="N357" i="1"/>
  <c r="M357" i="1"/>
  <c r="P357" i="1" s="1"/>
  <c r="L357" i="1"/>
  <c r="K357" i="1"/>
  <c r="J357" i="1"/>
  <c r="I357" i="1"/>
  <c r="H357" i="1"/>
  <c r="E357" i="1" s="1"/>
  <c r="N356" i="1"/>
  <c r="M356" i="1"/>
  <c r="P356" i="1" s="1"/>
  <c r="L356" i="1"/>
  <c r="K356" i="1"/>
  <c r="J356" i="1"/>
  <c r="I356" i="1"/>
  <c r="H356" i="1"/>
  <c r="E356" i="1" s="1"/>
  <c r="N355" i="1"/>
  <c r="M355" i="1"/>
  <c r="P355" i="1" s="1"/>
  <c r="L355" i="1"/>
  <c r="K355" i="1"/>
  <c r="J355" i="1"/>
  <c r="I355" i="1"/>
  <c r="H355" i="1"/>
  <c r="E355" i="1" s="1"/>
  <c r="N354" i="1"/>
  <c r="M354" i="1"/>
  <c r="P354" i="1" s="1"/>
  <c r="L354" i="1"/>
  <c r="K354" i="1"/>
  <c r="J354" i="1"/>
  <c r="I354" i="1"/>
  <c r="H354" i="1"/>
  <c r="E354" i="1" s="1"/>
  <c r="N353" i="1"/>
  <c r="M353" i="1"/>
  <c r="P353" i="1" s="1"/>
  <c r="L353" i="1"/>
  <c r="K353" i="1"/>
  <c r="J353" i="1"/>
  <c r="I353" i="1"/>
  <c r="H353" i="1"/>
  <c r="E353" i="1" s="1"/>
  <c r="N352" i="1"/>
  <c r="M352" i="1"/>
  <c r="P352" i="1" s="1"/>
  <c r="L352" i="1"/>
  <c r="K352" i="1"/>
  <c r="J352" i="1"/>
  <c r="I352" i="1"/>
  <c r="H352" i="1"/>
  <c r="E352" i="1" s="1"/>
  <c r="N351" i="1"/>
  <c r="M351" i="1"/>
  <c r="P351" i="1" s="1"/>
  <c r="L351" i="1"/>
  <c r="K351" i="1"/>
  <c r="J351" i="1"/>
  <c r="I351" i="1"/>
  <c r="H351" i="1"/>
  <c r="E351" i="1" s="1"/>
  <c r="N350" i="1"/>
  <c r="M350" i="1"/>
  <c r="P350" i="1" s="1"/>
  <c r="L350" i="1"/>
  <c r="K350" i="1"/>
  <c r="J350" i="1"/>
  <c r="I350" i="1"/>
  <c r="H350" i="1"/>
  <c r="E350" i="1" s="1"/>
  <c r="N349" i="1"/>
  <c r="M349" i="1"/>
  <c r="P349" i="1" s="1"/>
  <c r="L349" i="1"/>
  <c r="K349" i="1"/>
  <c r="J349" i="1"/>
  <c r="I349" i="1"/>
  <c r="H349" i="1"/>
  <c r="E349" i="1" s="1"/>
  <c r="N348" i="1"/>
  <c r="M348" i="1"/>
  <c r="P348" i="1" s="1"/>
  <c r="L348" i="1"/>
  <c r="K348" i="1"/>
  <c r="J348" i="1"/>
  <c r="I348" i="1"/>
  <c r="H348" i="1"/>
  <c r="E348" i="1" s="1"/>
  <c r="P347" i="1"/>
  <c r="O347" i="1"/>
  <c r="N347" i="1"/>
  <c r="M347" i="1"/>
  <c r="L347" i="1"/>
  <c r="K347" i="1"/>
  <c r="J347" i="1"/>
  <c r="I347" i="1"/>
  <c r="H347" i="1"/>
  <c r="E347" i="1" s="1"/>
  <c r="N346" i="1"/>
  <c r="M346" i="1"/>
  <c r="P346" i="1" s="1"/>
  <c r="L346" i="1"/>
  <c r="K346" i="1"/>
  <c r="J346" i="1"/>
  <c r="I346" i="1"/>
  <c r="H346" i="1"/>
  <c r="E346" i="1" s="1"/>
  <c r="N345" i="1"/>
  <c r="M345" i="1"/>
  <c r="P345" i="1" s="1"/>
  <c r="L345" i="1"/>
  <c r="K345" i="1"/>
  <c r="J345" i="1"/>
  <c r="I345" i="1"/>
  <c r="H345" i="1"/>
  <c r="E345" i="1" s="1"/>
  <c r="N344" i="1"/>
  <c r="M344" i="1"/>
  <c r="P344" i="1" s="1"/>
  <c r="L344" i="1"/>
  <c r="K344" i="1"/>
  <c r="J344" i="1"/>
  <c r="I344" i="1"/>
  <c r="H344" i="1"/>
  <c r="E344" i="1" s="1"/>
  <c r="N343" i="1"/>
  <c r="M343" i="1"/>
  <c r="P343" i="1" s="1"/>
  <c r="L343" i="1"/>
  <c r="K343" i="1"/>
  <c r="J343" i="1"/>
  <c r="I343" i="1"/>
  <c r="H343" i="1"/>
  <c r="E343" i="1" s="1"/>
  <c r="N342" i="1"/>
  <c r="M342" i="1"/>
  <c r="P342" i="1" s="1"/>
  <c r="L342" i="1"/>
  <c r="K342" i="1"/>
  <c r="J342" i="1"/>
  <c r="I342" i="1"/>
  <c r="H342" i="1"/>
  <c r="E342" i="1" s="1"/>
  <c r="N341" i="1"/>
  <c r="M341" i="1"/>
  <c r="P341" i="1" s="1"/>
  <c r="L341" i="1"/>
  <c r="K341" i="1"/>
  <c r="J341" i="1"/>
  <c r="I341" i="1"/>
  <c r="H341" i="1"/>
  <c r="E341" i="1" s="1"/>
  <c r="N340" i="1"/>
  <c r="M340" i="1"/>
  <c r="P340" i="1" s="1"/>
  <c r="L340" i="1"/>
  <c r="K340" i="1"/>
  <c r="J340" i="1"/>
  <c r="I340" i="1"/>
  <c r="H340" i="1"/>
  <c r="E340" i="1" s="1"/>
  <c r="N339" i="1"/>
  <c r="M339" i="1"/>
  <c r="P339" i="1" s="1"/>
  <c r="L339" i="1"/>
  <c r="K339" i="1"/>
  <c r="J339" i="1"/>
  <c r="I339" i="1"/>
  <c r="H339" i="1"/>
  <c r="E339" i="1" s="1"/>
  <c r="N338" i="1"/>
  <c r="M338" i="1"/>
  <c r="P338" i="1" s="1"/>
  <c r="L338" i="1"/>
  <c r="K338" i="1"/>
  <c r="J338" i="1"/>
  <c r="I338" i="1"/>
  <c r="H338" i="1"/>
  <c r="E338" i="1" s="1"/>
  <c r="N337" i="1"/>
  <c r="M337" i="1"/>
  <c r="P337" i="1" s="1"/>
  <c r="L337" i="1"/>
  <c r="K337" i="1"/>
  <c r="J337" i="1"/>
  <c r="I337" i="1"/>
  <c r="H337" i="1"/>
  <c r="E337" i="1" s="1"/>
  <c r="N336" i="1"/>
  <c r="M336" i="1"/>
  <c r="P336" i="1" s="1"/>
  <c r="L336" i="1"/>
  <c r="K336" i="1"/>
  <c r="J336" i="1"/>
  <c r="I336" i="1"/>
  <c r="H336" i="1"/>
  <c r="E336" i="1" s="1"/>
  <c r="N335" i="1"/>
  <c r="M335" i="1"/>
  <c r="P335" i="1" s="1"/>
  <c r="L335" i="1"/>
  <c r="K335" i="1"/>
  <c r="J335" i="1"/>
  <c r="I335" i="1"/>
  <c r="H335" i="1"/>
  <c r="E335" i="1" s="1"/>
  <c r="N334" i="1"/>
  <c r="M334" i="1"/>
  <c r="P334" i="1" s="1"/>
  <c r="L334" i="1"/>
  <c r="K334" i="1"/>
  <c r="J334" i="1"/>
  <c r="I334" i="1"/>
  <c r="H334" i="1"/>
  <c r="E334" i="1" s="1"/>
  <c r="N333" i="1"/>
  <c r="M333" i="1"/>
  <c r="P333" i="1" s="1"/>
  <c r="L333" i="1"/>
  <c r="K333" i="1"/>
  <c r="J333" i="1"/>
  <c r="I333" i="1"/>
  <c r="H333" i="1"/>
  <c r="E333" i="1" s="1"/>
  <c r="N332" i="1"/>
  <c r="M332" i="1"/>
  <c r="P332" i="1" s="1"/>
  <c r="L332" i="1"/>
  <c r="K332" i="1"/>
  <c r="J332" i="1"/>
  <c r="I332" i="1"/>
  <c r="H332" i="1"/>
  <c r="E332" i="1" s="1"/>
  <c r="N331" i="1"/>
  <c r="M331" i="1"/>
  <c r="P331" i="1" s="1"/>
  <c r="L331" i="1"/>
  <c r="K331" i="1"/>
  <c r="J331" i="1"/>
  <c r="I331" i="1"/>
  <c r="H331" i="1"/>
  <c r="E331" i="1" s="1"/>
  <c r="N330" i="1"/>
  <c r="M330" i="1"/>
  <c r="P330" i="1" s="1"/>
  <c r="L330" i="1"/>
  <c r="K330" i="1"/>
  <c r="J330" i="1"/>
  <c r="I330" i="1"/>
  <c r="H330" i="1"/>
  <c r="E330" i="1" s="1"/>
  <c r="N329" i="1"/>
  <c r="M329" i="1"/>
  <c r="P329" i="1" s="1"/>
  <c r="L329" i="1"/>
  <c r="K329" i="1"/>
  <c r="J329" i="1"/>
  <c r="I329" i="1"/>
  <c r="H329" i="1"/>
  <c r="E329" i="1" s="1"/>
  <c r="N328" i="1"/>
  <c r="M328" i="1"/>
  <c r="P328" i="1" s="1"/>
  <c r="L328" i="1"/>
  <c r="K328" i="1"/>
  <c r="J328" i="1"/>
  <c r="I328" i="1"/>
  <c r="H328" i="1"/>
  <c r="E328" i="1" s="1"/>
  <c r="N327" i="1"/>
  <c r="M327" i="1"/>
  <c r="P327" i="1" s="1"/>
  <c r="L327" i="1"/>
  <c r="K327" i="1"/>
  <c r="J327" i="1"/>
  <c r="I327" i="1"/>
  <c r="H327" i="1"/>
  <c r="E327" i="1" s="1"/>
  <c r="N326" i="1"/>
  <c r="M326" i="1"/>
  <c r="P326" i="1" s="1"/>
  <c r="L326" i="1"/>
  <c r="K326" i="1"/>
  <c r="J326" i="1"/>
  <c r="I326" i="1"/>
  <c r="H326" i="1"/>
  <c r="E326" i="1" s="1"/>
  <c r="N325" i="1"/>
  <c r="M325" i="1"/>
  <c r="P325" i="1" s="1"/>
  <c r="L325" i="1"/>
  <c r="K325" i="1"/>
  <c r="J325" i="1"/>
  <c r="I325" i="1"/>
  <c r="H325" i="1"/>
  <c r="E325" i="1" s="1"/>
  <c r="N324" i="1"/>
  <c r="M324" i="1"/>
  <c r="P324" i="1" s="1"/>
  <c r="L324" i="1"/>
  <c r="K324" i="1"/>
  <c r="J324" i="1"/>
  <c r="I324" i="1"/>
  <c r="H324" i="1"/>
  <c r="E324" i="1" s="1"/>
  <c r="N323" i="1"/>
  <c r="M323" i="1"/>
  <c r="P323" i="1" s="1"/>
  <c r="L323" i="1"/>
  <c r="K323" i="1"/>
  <c r="J323" i="1"/>
  <c r="I323" i="1"/>
  <c r="H323" i="1"/>
  <c r="E323" i="1" s="1"/>
  <c r="N322" i="1"/>
  <c r="M322" i="1"/>
  <c r="P322" i="1" s="1"/>
  <c r="L322" i="1"/>
  <c r="K322" i="1"/>
  <c r="J322" i="1"/>
  <c r="I322" i="1"/>
  <c r="H322" i="1"/>
  <c r="E322" i="1" s="1"/>
  <c r="N321" i="1"/>
  <c r="M321" i="1"/>
  <c r="P321" i="1" s="1"/>
  <c r="L321" i="1"/>
  <c r="K321" i="1"/>
  <c r="J321" i="1"/>
  <c r="I321" i="1"/>
  <c r="H321" i="1"/>
  <c r="E321" i="1" s="1"/>
  <c r="N320" i="1"/>
  <c r="M320" i="1"/>
  <c r="P320" i="1" s="1"/>
  <c r="L320" i="1"/>
  <c r="K320" i="1"/>
  <c r="J320" i="1"/>
  <c r="I320" i="1"/>
  <c r="H320" i="1"/>
  <c r="E320" i="1" s="1"/>
  <c r="N319" i="1"/>
  <c r="M319" i="1"/>
  <c r="P319" i="1" s="1"/>
  <c r="L319" i="1"/>
  <c r="K319" i="1"/>
  <c r="J319" i="1"/>
  <c r="I319" i="1"/>
  <c r="H319" i="1"/>
  <c r="E319" i="1" s="1"/>
  <c r="N318" i="1"/>
  <c r="M318" i="1"/>
  <c r="P318" i="1" s="1"/>
  <c r="L318" i="1"/>
  <c r="K318" i="1"/>
  <c r="J318" i="1"/>
  <c r="I318" i="1"/>
  <c r="H318" i="1"/>
  <c r="E318" i="1" s="1"/>
  <c r="N317" i="1"/>
  <c r="M317" i="1"/>
  <c r="P317" i="1" s="1"/>
  <c r="L317" i="1"/>
  <c r="K317" i="1"/>
  <c r="J317" i="1"/>
  <c r="I317" i="1"/>
  <c r="H317" i="1"/>
  <c r="E317" i="1" s="1"/>
  <c r="N316" i="1"/>
  <c r="M316" i="1"/>
  <c r="P316" i="1" s="1"/>
  <c r="L316" i="1"/>
  <c r="K316" i="1"/>
  <c r="J316" i="1"/>
  <c r="I316" i="1"/>
  <c r="H316" i="1"/>
  <c r="E316" i="1" s="1"/>
  <c r="N315" i="1"/>
  <c r="M315" i="1"/>
  <c r="P315" i="1" s="1"/>
  <c r="L315" i="1"/>
  <c r="K315" i="1"/>
  <c r="J315" i="1"/>
  <c r="I315" i="1"/>
  <c r="H315" i="1"/>
  <c r="E315" i="1" s="1"/>
  <c r="N314" i="1"/>
  <c r="M314" i="1"/>
  <c r="P314" i="1" s="1"/>
  <c r="L314" i="1"/>
  <c r="K314" i="1"/>
  <c r="J314" i="1"/>
  <c r="I314" i="1"/>
  <c r="H314" i="1"/>
  <c r="E314" i="1" s="1"/>
  <c r="N313" i="1"/>
  <c r="M313" i="1"/>
  <c r="P313" i="1" s="1"/>
  <c r="L313" i="1"/>
  <c r="K313" i="1"/>
  <c r="J313" i="1"/>
  <c r="I313" i="1"/>
  <c r="H313" i="1"/>
  <c r="E313" i="1" s="1"/>
  <c r="N312" i="1"/>
  <c r="M312" i="1"/>
  <c r="P312" i="1" s="1"/>
  <c r="L312" i="1"/>
  <c r="K312" i="1"/>
  <c r="J312" i="1"/>
  <c r="I312" i="1"/>
  <c r="H312" i="1"/>
  <c r="E312" i="1" s="1"/>
  <c r="N311" i="1"/>
  <c r="M311" i="1"/>
  <c r="P311" i="1" s="1"/>
  <c r="L311" i="1"/>
  <c r="K311" i="1"/>
  <c r="J311" i="1"/>
  <c r="I311" i="1"/>
  <c r="H311" i="1"/>
  <c r="E311" i="1" s="1"/>
  <c r="N310" i="1"/>
  <c r="M310" i="1"/>
  <c r="P310" i="1" s="1"/>
  <c r="L310" i="1"/>
  <c r="K310" i="1"/>
  <c r="J310" i="1"/>
  <c r="I310" i="1"/>
  <c r="H310" i="1"/>
  <c r="E310" i="1" s="1"/>
  <c r="N309" i="1"/>
  <c r="M309" i="1"/>
  <c r="P309" i="1" s="1"/>
  <c r="L309" i="1"/>
  <c r="K309" i="1"/>
  <c r="J309" i="1"/>
  <c r="I309" i="1"/>
  <c r="H309" i="1"/>
  <c r="E309" i="1" s="1"/>
  <c r="N308" i="1"/>
  <c r="M308" i="1"/>
  <c r="P308" i="1" s="1"/>
  <c r="L308" i="1"/>
  <c r="K308" i="1"/>
  <c r="J308" i="1"/>
  <c r="I308" i="1"/>
  <c r="H308" i="1"/>
  <c r="E308" i="1" s="1"/>
  <c r="N307" i="1"/>
  <c r="M307" i="1"/>
  <c r="P307" i="1" s="1"/>
  <c r="L307" i="1"/>
  <c r="K307" i="1"/>
  <c r="J307" i="1"/>
  <c r="I307" i="1"/>
  <c r="H307" i="1"/>
  <c r="E307" i="1" s="1"/>
  <c r="N306" i="1"/>
  <c r="M306" i="1"/>
  <c r="P306" i="1" s="1"/>
  <c r="L306" i="1"/>
  <c r="K306" i="1"/>
  <c r="J306" i="1"/>
  <c r="I306" i="1"/>
  <c r="H306" i="1"/>
  <c r="E306" i="1" s="1"/>
  <c r="N305" i="1"/>
  <c r="M305" i="1"/>
  <c r="P305" i="1" s="1"/>
  <c r="L305" i="1"/>
  <c r="K305" i="1"/>
  <c r="J305" i="1"/>
  <c r="I305" i="1"/>
  <c r="H305" i="1"/>
  <c r="E305" i="1" s="1"/>
  <c r="N304" i="1"/>
  <c r="M304" i="1"/>
  <c r="P304" i="1" s="1"/>
  <c r="L304" i="1"/>
  <c r="K304" i="1"/>
  <c r="J304" i="1"/>
  <c r="I304" i="1"/>
  <c r="H304" i="1"/>
  <c r="E304" i="1" s="1"/>
  <c r="N303" i="1"/>
  <c r="M303" i="1"/>
  <c r="P303" i="1" s="1"/>
  <c r="L303" i="1"/>
  <c r="K303" i="1"/>
  <c r="J303" i="1"/>
  <c r="I303" i="1"/>
  <c r="H303" i="1"/>
  <c r="E303" i="1" s="1"/>
  <c r="N302" i="1"/>
  <c r="M302" i="1"/>
  <c r="P302" i="1" s="1"/>
  <c r="L302" i="1"/>
  <c r="K302" i="1"/>
  <c r="J302" i="1"/>
  <c r="I302" i="1"/>
  <c r="H302" i="1"/>
  <c r="E302" i="1" s="1"/>
  <c r="N301" i="1"/>
  <c r="M301" i="1"/>
  <c r="P301" i="1" s="1"/>
  <c r="L301" i="1"/>
  <c r="K301" i="1"/>
  <c r="J301" i="1"/>
  <c r="I301" i="1"/>
  <c r="H301" i="1"/>
  <c r="E301" i="1" s="1"/>
  <c r="N300" i="1"/>
  <c r="M300" i="1"/>
  <c r="P300" i="1" s="1"/>
  <c r="L300" i="1"/>
  <c r="K300" i="1"/>
  <c r="J300" i="1"/>
  <c r="I300" i="1"/>
  <c r="H300" i="1"/>
  <c r="E300" i="1" s="1"/>
  <c r="N299" i="1"/>
  <c r="M299" i="1"/>
  <c r="P299" i="1" s="1"/>
  <c r="L299" i="1"/>
  <c r="K299" i="1"/>
  <c r="J299" i="1"/>
  <c r="I299" i="1"/>
  <c r="H299" i="1"/>
  <c r="E299" i="1" s="1"/>
  <c r="N298" i="1"/>
  <c r="M298" i="1"/>
  <c r="P298" i="1" s="1"/>
  <c r="L298" i="1"/>
  <c r="K298" i="1"/>
  <c r="J298" i="1"/>
  <c r="I298" i="1"/>
  <c r="H298" i="1"/>
  <c r="E298" i="1" s="1"/>
  <c r="N297" i="1"/>
  <c r="M297" i="1"/>
  <c r="P297" i="1" s="1"/>
  <c r="L297" i="1"/>
  <c r="K297" i="1"/>
  <c r="J297" i="1"/>
  <c r="I297" i="1"/>
  <c r="H297" i="1"/>
  <c r="E297" i="1" s="1"/>
  <c r="N296" i="1"/>
  <c r="M296" i="1"/>
  <c r="P296" i="1" s="1"/>
  <c r="L296" i="1"/>
  <c r="K296" i="1"/>
  <c r="J296" i="1"/>
  <c r="I296" i="1"/>
  <c r="H296" i="1"/>
  <c r="E296" i="1" s="1"/>
  <c r="N295" i="1"/>
  <c r="M295" i="1"/>
  <c r="P295" i="1" s="1"/>
  <c r="L295" i="1"/>
  <c r="K295" i="1"/>
  <c r="J295" i="1"/>
  <c r="I295" i="1"/>
  <c r="H295" i="1"/>
  <c r="E295" i="1" s="1"/>
  <c r="N294" i="1"/>
  <c r="M294" i="1"/>
  <c r="P294" i="1" s="1"/>
  <c r="L294" i="1"/>
  <c r="K294" i="1"/>
  <c r="J294" i="1"/>
  <c r="I294" i="1"/>
  <c r="H294" i="1"/>
  <c r="E294" i="1" s="1"/>
  <c r="N293" i="1"/>
  <c r="M293" i="1"/>
  <c r="P293" i="1" s="1"/>
  <c r="L293" i="1"/>
  <c r="K293" i="1"/>
  <c r="J293" i="1"/>
  <c r="I293" i="1"/>
  <c r="H293" i="1"/>
  <c r="E293" i="1" s="1"/>
  <c r="N292" i="1"/>
  <c r="M292" i="1"/>
  <c r="P292" i="1" s="1"/>
  <c r="L292" i="1"/>
  <c r="K292" i="1"/>
  <c r="J292" i="1"/>
  <c r="I292" i="1"/>
  <c r="H292" i="1"/>
  <c r="E292" i="1" s="1"/>
  <c r="P291" i="1"/>
  <c r="O291" i="1"/>
  <c r="N291" i="1"/>
  <c r="M291" i="1"/>
  <c r="L291" i="1"/>
  <c r="K291" i="1"/>
  <c r="J291" i="1"/>
  <c r="I291" i="1"/>
  <c r="H291" i="1"/>
  <c r="E291" i="1" s="1"/>
  <c r="N290" i="1"/>
  <c r="M290" i="1"/>
  <c r="P290" i="1" s="1"/>
  <c r="L290" i="1"/>
  <c r="K290" i="1"/>
  <c r="J290" i="1"/>
  <c r="I290" i="1"/>
  <c r="H290" i="1"/>
  <c r="E290" i="1" s="1"/>
  <c r="N289" i="1"/>
  <c r="M289" i="1"/>
  <c r="P289" i="1" s="1"/>
  <c r="L289" i="1"/>
  <c r="K289" i="1"/>
  <c r="J289" i="1"/>
  <c r="I289" i="1"/>
  <c r="H289" i="1"/>
  <c r="E289" i="1" s="1"/>
  <c r="N288" i="1"/>
  <c r="M288" i="1"/>
  <c r="P288" i="1" s="1"/>
  <c r="L288" i="1"/>
  <c r="K288" i="1"/>
  <c r="J288" i="1"/>
  <c r="I288" i="1"/>
  <c r="H288" i="1"/>
  <c r="E288" i="1" s="1"/>
  <c r="N287" i="1"/>
  <c r="M287" i="1"/>
  <c r="P287" i="1" s="1"/>
  <c r="L287" i="1"/>
  <c r="K287" i="1"/>
  <c r="J287" i="1"/>
  <c r="I287" i="1"/>
  <c r="H287" i="1"/>
  <c r="E287" i="1" s="1"/>
  <c r="N286" i="1"/>
  <c r="M286" i="1"/>
  <c r="P286" i="1" s="1"/>
  <c r="L286" i="1"/>
  <c r="K286" i="1"/>
  <c r="J286" i="1"/>
  <c r="I286" i="1"/>
  <c r="H286" i="1"/>
  <c r="E286" i="1" s="1"/>
  <c r="N285" i="1"/>
  <c r="M285" i="1"/>
  <c r="P285" i="1" s="1"/>
  <c r="L285" i="1"/>
  <c r="K285" i="1"/>
  <c r="J285" i="1"/>
  <c r="I285" i="1"/>
  <c r="H285" i="1"/>
  <c r="E285" i="1" s="1"/>
  <c r="N284" i="1"/>
  <c r="M284" i="1"/>
  <c r="P284" i="1" s="1"/>
  <c r="L284" i="1"/>
  <c r="K284" i="1"/>
  <c r="J284" i="1"/>
  <c r="I284" i="1"/>
  <c r="H284" i="1"/>
  <c r="E284" i="1" s="1"/>
  <c r="N283" i="1"/>
  <c r="M283" i="1"/>
  <c r="P283" i="1" s="1"/>
  <c r="L283" i="1"/>
  <c r="K283" i="1"/>
  <c r="J283" i="1"/>
  <c r="I283" i="1"/>
  <c r="H283" i="1"/>
  <c r="E283" i="1" s="1"/>
  <c r="N282" i="1"/>
  <c r="M282" i="1"/>
  <c r="P282" i="1" s="1"/>
  <c r="L282" i="1"/>
  <c r="K282" i="1"/>
  <c r="J282" i="1"/>
  <c r="I282" i="1"/>
  <c r="H282" i="1"/>
  <c r="E282" i="1" s="1"/>
  <c r="N281" i="1"/>
  <c r="M281" i="1"/>
  <c r="P281" i="1" s="1"/>
  <c r="L281" i="1"/>
  <c r="K281" i="1"/>
  <c r="J281" i="1"/>
  <c r="I281" i="1"/>
  <c r="H281" i="1"/>
  <c r="E281" i="1" s="1"/>
  <c r="N280" i="1"/>
  <c r="M280" i="1"/>
  <c r="P280" i="1" s="1"/>
  <c r="L280" i="1"/>
  <c r="K280" i="1"/>
  <c r="J280" i="1"/>
  <c r="I280" i="1"/>
  <c r="H280" i="1"/>
  <c r="E280" i="1" s="1"/>
  <c r="N279" i="1"/>
  <c r="M279" i="1"/>
  <c r="P279" i="1" s="1"/>
  <c r="L279" i="1"/>
  <c r="K279" i="1"/>
  <c r="J279" i="1"/>
  <c r="I279" i="1"/>
  <c r="H279" i="1"/>
  <c r="E279" i="1" s="1"/>
  <c r="N278" i="1"/>
  <c r="M278" i="1"/>
  <c r="P278" i="1" s="1"/>
  <c r="L278" i="1"/>
  <c r="K278" i="1"/>
  <c r="J278" i="1"/>
  <c r="I278" i="1"/>
  <c r="H278" i="1"/>
  <c r="E278" i="1" s="1"/>
  <c r="N277" i="1"/>
  <c r="M277" i="1"/>
  <c r="P277" i="1" s="1"/>
  <c r="L277" i="1"/>
  <c r="K277" i="1"/>
  <c r="J277" i="1"/>
  <c r="I277" i="1"/>
  <c r="H277" i="1"/>
  <c r="E277" i="1" s="1"/>
  <c r="P276" i="1"/>
  <c r="O276" i="1"/>
  <c r="N276" i="1"/>
  <c r="M276" i="1"/>
  <c r="L276" i="1"/>
  <c r="K276" i="1"/>
  <c r="J276" i="1"/>
  <c r="I276" i="1"/>
  <c r="H276" i="1"/>
  <c r="E276" i="1" s="1"/>
  <c r="N275" i="1"/>
  <c r="M275" i="1"/>
  <c r="P275" i="1" s="1"/>
  <c r="L275" i="1"/>
  <c r="K275" i="1"/>
  <c r="J275" i="1"/>
  <c r="I275" i="1"/>
  <c r="H275" i="1"/>
  <c r="E275" i="1" s="1"/>
  <c r="N274" i="1"/>
  <c r="M274" i="1"/>
  <c r="P274" i="1" s="1"/>
  <c r="L274" i="1"/>
  <c r="K274" i="1"/>
  <c r="J274" i="1"/>
  <c r="I274" i="1"/>
  <c r="H274" i="1"/>
  <c r="E274" i="1" s="1"/>
  <c r="N273" i="1"/>
  <c r="M273" i="1"/>
  <c r="P273" i="1" s="1"/>
  <c r="L273" i="1"/>
  <c r="K273" i="1"/>
  <c r="J273" i="1"/>
  <c r="I273" i="1"/>
  <c r="H273" i="1"/>
  <c r="E273" i="1" s="1"/>
  <c r="P272" i="1"/>
  <c r="O272" i="1"/>
  <c r="N272" i="1"/>
  <c r="M272" i="1"/>
  <c r="L272" i="1"/>
  <c r="K272" i="1"/>
  <c r="J272" i="1"/>
  <c r="I272" i="1"/>
  <c r="H272" i="1"/>
  <c r="E272" i="1" s="1"/>
  <c r="N271" i="1"/>
  <c r="M271" i="1"/>
  <c r="P271" i="1" s="1"/>
  <c r="L271" i="1"/>
  <c r="K271" i="1"/>
  <c r="J271" i="1"/>
  <c r="I271" i="1"/>
  <c r="H271" i="1"/>
  <c r="E271" i="1" s="1"/>
  <c r="N270" i="1"/>
  <c r="M270" i="1"/>
  <c r="P270" i="1" s="1"/>
  <c r="L270" i="1"/>
  <c r="K270" i="1"/>
  <c r="J270" i="1"/>
  <c r="I270" i="1"/>
  <c r="H270" i="1"/>
  <c r="E270" i="1" s="1"/>
  <c r="N269" i="1"/>
  <c r="M269" i="1"/>
  <c r="P269" i="1" s="1"/>
  <c r="L269" i="1"/>
  <c r="K269" i="1"/>
  <c r="J269" i="1"/>
  <c r="I269" i="1"/>
  <c r="H269" i="1"/>
  <c r="E269" i="1" s="1"/>
  <c r="N268" i="1"/>
  <c r="M268" i="1"/>
  <c r="P268" i="1" s="1"/>
  <c r="L268" i="1"/>
  <c r="K268" i="1"/>
  <c r="J268" i="1"/>
  <c r="I268" i="1"/>
  <c r="H268" i="1"/>
  <c r="E268" i="1" s="1"/>
  <c r="N267" i="1"/>
  <c r="M267" i="1"/>
  <c r="P267" i="1" s="1"/>
  <c r="L267" i="1"/>
  <c r="K267" i="1"/>
  <c r="J267" i="1"/>
  <c r="I267" i="1"/>
  <c r="H267" i="1"/>
  <c r="E267" i="1" s="1"/>
  <c r="N266" i="1"/>
  <c r="M266" i="1"/>
  <c r="P266" i="1" s="1"/>
  <c r="L266" i="1"/>
  <c r="K266" i="1"/>
  <c r="J266" i="1"/>
  <c r="I266" i="1"/>
  <c r="H266" i="1"/>
  <c r="E266" i="1" s="1"/>
  <c r="N265" i="1"/>
  <c r="M265" i="1"/>
  <c r="P265" i="1" s="1"/>
  <c r="L265" i="1"/>
  <c r="K265" i="1"/>
  <c r="J265" i="1"/>
  <c r="I265" i="1"/>
  <c r="H265" i="1"/>
  <c r="E265" i="1" s="1"/>
  <c r="N264" i="1"/>
  <c r="M264" i="1"/>
  <c r="P264" i="1" s="1"/>
  <c r="L264" i="1"/>
  <c r="K264" i="1"/>
  <c r="J264" i="1"/>
  <c r="I264" i="1"/>
  <c r="H264" i="1"/>
  <c r="E264" i="1" s="1"/>
  <c r="N263" i="1"/>
  <c r="M263" i="1"/>
  <c r="P263" i="1" s="1"/>
  <c r="L263" i="1"/>
  <c r="K263" i="1"/>
  <c r="J263" i="1"/>
  <c r="I263" i="1"/>
  <c r="H263" i="1"/>
  <c r="E263" i="1" s="1"/>
  <c r="N262" i="1"/>
  <c r="M262" i="1"/>
  <c r="P262" i="1" s="1"/>
  <c r="L262" i="1"/>
  <c r="K262" i="1"/>
  <c r="J262" i="1"/>
  <c r="I262" i="1"/>
  <c r="H262" i="1"/>
  <c r="E262" i="1" s="1"/>
  <c r="N261" i="1"/>
  <c r="M261" i="1"/>
  <c r="P261" i="1" s="1"/>
  <c r="L261" i="1"/>
  <c r="K261" i="1"/>
  <c r="J261" i="1"/>
  <c r="I261" i="1"/>
  <c r="H261" i="1"/>
  <c r="E261" i="1" s="1"/>
  <c r="N260" i="1"/>
  <c r="M260" i="1"/>
  <c r="P260" i="1" s="1"/>
  <c r="L260" i="1"/>
  <c r="K260" i="1"/>
  <c r="J260" i="1"/>
  <c r="I260" i="1"/>
  <c r="H260" i="1"/>
  <c r="E260" i="1" s="1"/>
  <c r="N259" i="1"/>
  <c r="M259" i="1"/>
  <c r="P259" i="1" s="1"/>
  <c r="L259" i="1"/>
  <c r="K259" i="1"/>
  <c r="J259" i="1"/>
  <c r="I259" i="1"/>
  <c r="H259" i="1"/>
  <c r="E259" i="1" s="1"/>
  <c r="N258" i="1"/>
  <c r="M258" i="1"/>
  <c r="P258" i="1" s="1"/>
  <c r="L258" i="1"/>
  <c r="K258" i="1"/>
  <c r="J258" i="1"/>
  <c r="I258" i="1"/>
  <c r="H258" i="1"/>
  <c r="E258" i="1" s="1"/>
  <c r="N257" i="1"/>
  <c r="M257" i="1"/>
  <c r="P257" i="1" s="1"/>
  <c r="L257" i="1"/>
  <c r="K257" i="1"/>
  <c r="J257" i="1"/>
  <c r="I257" i="1"/>
  <c r="H257" i="1"/>
  <c r="E257" i="1" s="1"/>
  <c r="N256" i="1"/>
  <c r="M256" i="1"/>
  <c r="P256" i="1" s="1"/>
  <c r="L256" i="1"/>
  <c r="K256" i="1"/>
  <c r="J256" i="1"/>
  <c r="I256" i="1"/>
  <c r="H256" i="1"/>
  <c r="E256" i="1" s="1"/>
  <c r="N255" i="1"/>
  <c r="M255" i="1"/>
  <c r="P255" i="1" s="1"/>
  <c r="L255" i="1"/>
  <c r="K255" i="1"/>
  <c r="J255" i="1"/>
  <c r="I255" i="1"/>
  <c r="H255" i="1"/>
  <c r="E255" i="1" s="1"/>
  <c r="N254" i="1"/>
  <c r="M254" i="1"/>
  <c r="P254" i="1" s="1"/>
  <c r="L254" i="1"/>
  <c r="K254" i="1"/>
  <c r="J254" i="1"/>
  <c r="I254" i="1"/>
  <c r="H254" i="1"/>
  <c r="E254" i="1" s="1"/>
  <c r="N253" i="1"/>
  <c r="M253" i="1"/>
  <c r="P253" i="1" s="1"/>
  <c r="L253" i="1"/>
  <c r="K253" i="1"/>
  <c r="J253" i="1"/>
  <c r="I253" i="1"/>
  <c r="H253" i="1"/>
  <c r="E253" i="1" s="1"/>
  <c r="P252" i="1"/>
  <c r="O252" i="1"/>
  <c r="N252" i="1"/>
  <c r="M252" i="1"/>
  <c r="L252" i="1"/>
  <c r="K252" i="1"/>
  <c r="J252" i="1"/>
  <c r="I252" i="1"/>
  <c r="H252" i="1"/>
  <c r="E252" i="1" s="1"/>
  <c r="N251" i="1"/>
  <c r="M251" i="1"/>
  <c r="P251" i="1" s="1"/>
  <c r="L251" i="1"/>
  <c r="K251" i="1"/>
  <c r="J251" i="1"/>
  <c r="I251" i="1"/>
  <c r="H251" i="1"/>
  <c r="E251" i="1" s="1"/>
  <c r="N250" i="1"/>
  <c r="M250" i="1"/>
  <c r="P250" i="1" s="1"/>
  <c r="L250" i="1"/>
  <c r="K250" i="1"/>
  <c r="J250" i="1"/>
  <c r="I250" i="1"/>
  <c r="H250" i="1"/>
  <c r="E250" i="1" s="1"/>
  <c r="N249" i="1"/>
  <c r="M249" i="1"/>
  <c r="P249" i="1" s="1"/>
  <c r="L249" i="1"/>
  <c r="K249" i="1"/>
  <c r="J249" i="1"/>
  <c r="I249" i="1"/>
  <c r="H249" i="1"/>
  <c r="E249" i="1" s="1"/>
  <c r="N248" i="1"/>
  <c r="M248" i="1"/>
  <c r="P248" i="1" s="1"/>
  <c r="L248" i="1"/>
  <c r="K248" i="1"/>
  <c r="J248" i="1"/>
  <c r="I248" i="1"/>
  <c r="H248" i="1"/>
  <c r="E248" i="1" s="1"/>
  <c r="N247" i="1"/>
  <c r="M247" i="1"/>
  <c r="P247" i="1" s="1"/>
  <c r="L247" i="1"/>
  <c r="K247" i="1"/>
  <c r="J247" i="1"/>
  <c r="I247" i="1"/>
  <c r="H247" i="1"/>
  <c r="E247" i="1" s="1"/>
  <c r="N246" i="1"/>
  <c r="M246" i="1"/>
  <c r="P246" i="1" s="1"/>
  <c r="L246" i="1"/>
  <c r="K246" i="1"/>
  <c r="J246" i="1"/>
  <c r="I246" i="1"/>
  <c r="H246" i="1"/>
  <c r="E246" i="1" s="1"/>
  <c r="N245" i="1"/>
  <c r="M245" i="1"/>
  <c r="P245" i="1" s="1"/>
  <c r="L245" i="1"/>
  <c r="K245" i="1"/>
  <c r="J245" i="1"/>
  <c r="I245" i="1"/>
  <c r="H245" i="1"/>
  <c r="E245" i="1" s="1"/>
  <c r="N244" i="1"/>
  <c r="M244" i="1"/>
  <c r="P244" i="1" s="1"/>
  <c r="L244" i="1"/>
  <c r="K244" i="1"/>
  <c r="J244" i="1"/>
  <c r="I244" i="1"/>
  <c r="H244" i="1"/>
  <c r="E244" i="1" s="1"/>
  <c r="P243" i="1"/>
  <c r="O243" i="1"/>
  <c r="N243" i="1"/>
  <c r="M243" i="1"/>
  <c r="L243" i="1"/>
  <c r="K243" i="1"/>
  <c r="J243" i="1"/>
  <c r="I243" i="1"/>
  <c r="H243" i="1"/>
  <c r="E243" i="1" s="1"/>
  <c r="N242" i="1"/>
  <c r="M242" i="1"/>
  <c r="P242" i="1" s="1"/>
  <c r="L242" i="1"/>
  <c r="K242" i="1"/>
  <c r="J242" i="1"/>
  <c r="I242" i="1"/>
  <c r="H242" i="1"/>
  <c r="E242" i="1" s="1"/>
  <c r="N241" i="1"/>
  <c r="M241" i="1"/>
  <c r="P241" i="1" s="1"/>
  <c r="L241" i="1"/>
  <c r="K241" i="1"/>
  <c r="J241" i="1"/>
  <c r="I241" i="1"/>
  <c r="H241" i="1"/>
  <c r="E241" i="1" s="1"/>
  <c r="N240" i="1"/>
  <c r="M240" i="1"/>
  <c r="P240" i="1" s="1"/>
  <c r="L240" i="1"/>
  <c r="K240" i="1"/>
  <c r="J240" i="1"/>
  <c r="I240" i="1"/>
  <c r="H240" i="1"/>
  <c r="E240" i="1" s="1"/>
  <c r="N239" i="1"/>
  <c r="M239" i="1"/>
  <c r="P239" i="1" s="1"/>
  <c r="L239" i="1"/>
  <c r="K239" i="1"/>
  <c r="J239" i="1"/>
  <c r="I239" i="1"/>
  <c r="H239" i="1"/>
  <c r="E239" i="1" s="1"/>
  <c r="N238" i="1"/>
  <c r="M238" i="1"/>
  <c r="P238" i="1" s="1"/>
  <c r="L238" i="1"/>
  <c r="K238" i="1"/>
  <c r="J238" i="1"/>
  <c r="I238" i="1"/>
  <c r="H238" i="1"/>
  <c r="E238" i="1" s="1"/>
  <c r="N237" i="1"/>
  <c r="M237" i="1"/>
  <c r="P237" i="1" s="1"/>
  <c r="L237" i="1"/>
  <c r="K237" i="1"/>
  <c r="J237" i="1"/>
  <c r="I237" i="1"/>
  <c r="H237" i="1"/>
  <c r="E237" i="1" s="1"/>
  <c r="N236" i="1"/>
  <c r="M236" i="1"/>
  <c r="P236" i="1" s="1"/>
  <c r="L236" i="1"/>
  <c r="K236" i="1"/>
  <c r="J236" i="1"/>
  <c r="I236" i="1"/>
  <c r="H236" i="1"/>
  <c r="E236" i="1" s="1"/>
  <c r="N235" i="1"/>
  <c r="M235" i="1"/>
  <c r="P235" i="1" s="1"/>
  <c r="L235" i="1"/>
  <c r="K235" i="1"/>
  <c r="J235" i="1"/>
  <c r="I235" i="1"/>
  <c r="H235" i="1"/>
  <c r="E235" i="1" s="1"/>
  <c r="N234" i="1"/>
  <c r="M234" i="1"/>
  <c r="P234" i="1" s="1"/>
  <c r="L234" i="1"/>
  <c r="K234" i="1"/>
  <c r="J234" i="1"/>
  <c r="I234" i="1"/>
  <c r="H234" i="1"/>
  <c r="E234" i="1" s="1"/>
  <c r="N233" i="1"/>
  <c r="M233" i="1"/>
  <c r="P233" i="1" s="1"/>
  <c r="L233" i="1"/>
  <c r="K233" i="1"/>
  <c r="J233" i="1"/>
  <c r="I233" i="1"/>
  <c r="H233" i="1"/>
  <c r="E233" i="1" s="1"/>
  <c r="N232" i="1"/>
  <c r="M232" i="1"/>
  <c r="P232" i="1" s="1"/>
  <c r="L232" i="1"/>
  <c r="K232" i="1"/>
  <c r="J232" i="1"/>
  <c r="I232" i="1"/>
  <c r="H232" i="1"/>
  <c r="E232" i="1" s="1"/>
  <c r="N231" i="1"/>
  <c r="M231" i="1"/>
  <c r="P231" i="1" s="1"/>
  <c r="L231" i="1"/>
  <c r="K231" i="1"/>
  <c r="J231" i="1"/>
  <c r="I231" i="1"/>
  <c r="H231" i="1"/>
  <c r="E231" i="1" s="1"/>
  <c r="N230" i="1"/>
  <c r="M230" i="1"/>
  <c r="P230" i="1" s="1"/>
  <c r="L230" i="1"/>
  <c r="K230" i="1"/>
  <c r="J230" i="1"/>
  <c r="I230" i="1"/>
  <c r="H230" i="1"/>
  <c r="E230" i="1" s="1"/>
  <c r="N229" i="1"/>
  <c r="M229" i="1"/>
  <c r="P229" i="1" s="1"/>
  <c r="L229" i="1"/>
  <c r="K229" i="1"/>
  <c r="J229" i="1"/>
  <c r="I229" i="1"/>
  <c r="H229" i="1"/>
  <c r="E229" i="1" s="1"/>
  <c r="N228" i="1"/>
  <c r="M228" i="1"/>
  <c r="P228" i="1" s="1"/>
  <c r="L228" i="1"/>
  <c r="K228" i="1"/>
  <c r="J228" i="1"/>
  <c r="I228" i="1"/>
  <c r="H228" i="1"/>
  <c r="E228" i="1" s="1"/>
  <c r="N227" i="1"/>
  <c r="M227" i="1"/>
  <c r="P227" i="1" s="1"/>
  <c r="L227" i="1"/>
  <c r="K227" i="1"/>
  <c r="J227" i="1"/>
  <c r="I227" i="1"/>
  <c r="H227" i="1"/>
  <c r="E227" i="1" s="1"/>
  <c r="N226" i="1"/>
  <c r="M226" i="1"/>
  <c r="P226" i="1" s="1"/>
  <c r="L226" i="1"/>
  <c r="K226" i="1"/>
  <c r="J226" i="1"/>
  <c r="I226" i="1"/>
  <c r="H226" i="1"/>
  <c r="E226" i="1" s="1"/>
  <c r="N225" i="1"/>
  <c r="M225" i="1"/>
  <c r="P225" i="1" s="1"/>
  <c r="L225" i="1"/>
  <c r="K225" i="1"/>
  <c r="J225" i="1"/>
  <c r="I225" i="1"/>
  <c r="H225" i="1"/>
  <c r="E225" i="1" s="1"/>
  <c r="N224" i="1"/>
  <c r="M224" i="1"/>
  <c r="P224" i="1" s="1"/>
  <c r="L224" i="1"/>
  <c r="K224" i="1"/>
  <c r="J224" i="1"/>
  <c r="I224" i="1"/>
  <c r="H224" i="1"/>
  <c r="E224" i="1" s="1"/>
  <c r="N223" i="1"/>
  <c r="M223" i="1"/>
  <c r="P223" i="1" s="1"/>
  <c r="L223" i="1"/>
  <c r="K223" i="1"/>
  <c r="J223" i="1"/>
  <c r="I223" i="1"/>
  <c r="H223" i="1"/>
  <c r="E223" i="1" s="1"/>
  <c r="N222" i="1"/>
  <c r="M222" i="1"/>
  <c r="P222" i="1" s="1"/>
  <c r="L222" i="1"/>
  <c r="K222" i="1"/>
  <c r="J222" i="1"/>
  <c r="I222" i="1"/>
  <c r="H222" i="1"/>
  <c r="E222" i="1" s="1"/>
  <c r="P221" i="1"/>
  <c r="O221" i="1"/>
  <c r="N221" i="1"/>
  <c r="M221" i="1"/>
  <c r="L221" i="1"/>
  <c r="K221" i="1"/>
  <c r="J221" i="1"/>
  <c r="I221" i="1"/>
  <c r="H221" i="1"/>
  <c r="E221" i="1" s="1"/>
  <c r="N220" i="1"/>
  <c r="M220" i="1"/>
  <c r="P220" i="1" s="1"/>
  <c r="L220" i="1"/>
  <c r="K220" i="1"/>
  <c r="J220" i="1"/>
  <c r="I220" i="1"/>
  <c r="H220" i="1"/>
  <c r="E220" i="1" s="1"/>
  <c r="N219" i="1"/>
  <c r="M219" i="1"/>
  <c r="P219" i="1" s="1"/>
  <c r="L219" i="1"/>
  <c r="K219" i="1"/>
  <c r="J219" i="1"/>
  <c r="I219" i="1"/>
  <c r="H219" i="1"/>
  <c r="E219" i="1" s="1"/>
  <c r="N218" i="1"/>
  <c r="M218" i="1"/>
  <c r="P218" i="1" s="1"/>
  <c r="L218" i="1"/>
  <c r="K218" i="1"/>
  <c r="J218" i="1"/>
  <c r="I218" i="1"/>
  <c r="H218" i="1"/>
  <c r="E218" i="1" s="1"/>
  <c r="N217" i="1"/>
  <c r="M217" i="1"/>
  <c r="P217" i="1" s="1"/>
  <c r="L217" i="1"/>
  <c r="K217" i="1"/>
  <c r="J217" i="1"/>
  <c r="I217" i="1"/>
  <c r="H217" i="1"/>
  <c r="E217" i="1" s="1"/>
  <c r="N216" i="1"/>
  <c r="M216" i="1"/>
  <c r="P216" i="1" s="1"/>
  <c r="L216" i="1"/>
  <c r="K216" i="1"/>
  <c r="J216" i="1"/>
  <c r="I216" i="1"/>
  <c r="H216" i="1"/>
  <c r="E216" i="1" s="1"/>
  <c r="N215" i="1"/>
  <c r="M215" i="1"/>
  <c r="P215" i="1" s="1"/>
  <c r="L215" i="1"/>
  <c r="K215" i="1"/>
  <c r="J215" i="1"/>
  <c r="I215" i="1"/>
  <c r="H215" i="1"/>
  <c r="E215" i="1" s="1"/>
  <c r="N214" i="1"/>
  <c r="M214" i="1"/>
  <c r="P214" i="1" s="1"/>
  <c r="L214" i="1"/>
  <c r="K214" i="1"/>
  <c r="J214" i="1"/>
  <c r="I214" i="1"/>
  <c r="H214" i="1"/>
  <c r="E214" i="1" s="1"/>
  <c r="N213" i="1"/>
  <c r="M213" i="1"/>
  <c r="P213" i="1" s="1"/>
  <c r="L213" i="1"/>
  <c r="K213" i="1"/>
  <c r="J213" i="1"/>
  <c r="I213" i="1"/>
  <c r="H213" i="1"/>
  <c r="E213" i="1" s="1"/>
  <c r="N212" i="1"/>
  <c r="M212" i="1"/>
  <c r="P212" i="1" s="1"/>
  <c r="L212" i="1"/>
  <c r="K212" i="1"/>
  <c r="J212" i="1"/>
  <c r="I212" i="1"/>
  <c r="H212" i="1"/>
  <c r="E212" i="1" s="1"/>
  <c r="N211" i="1"/>
  <c r="M211" i="1"/>
  <c r="P211" i="1" s="1"/>
  <c r="L211" i="1"/>
  <c r="K211" i="1"/>
  <c r="J211" i="1"/>
  <c r="I211" i="1"/>
  <c r="H211" i="1"/>
  <c r="E211" i="1" s="1"/>
  <c r="N210" i="1"/>
  <c r="M210" i="1"/>
  <c r="P210" i="1" s="1"/>
  <c r="L210" i="1"/>
  <c r="K210" i="1"/>
  <c r="J210" i="1"/>
  <c r="I210" i="1"/>
  <c r="H210" i="1"/>
  <c r="E210" i="1" s="1"/>
  <c r="N209" i="1"/>
  <c r="M209" i="1"/>
  <c r="P209" i="1" s="1"/>
  <c r="L209" i="1"/>
  <c r="K209" i="1"/>
  <c r="J209" i="1"/>
  <c r="I209" i="1"/>
  <c r="H209" i="1"/>
  <c r="E209" i="1" s="1"/>
  <c r="P208" i="1"/>
  <c r="O208" i="1"/>
  <c r="N208" i="1"/>
  <c r="M208" i="1"/>
  <c r="L208" i="1"/>
  <c r="K208" i="1"/>
  <c r="J208" i="1"/>
  <c r="I208" i="1"/>
  <c r="H208" i="1"/>
  <c r="E208" i="1" s="1"/>
  <c r="N207" i="1"/>
  <c r="M207" i="1"/>
  <c r="P207" i="1" s="1"/>
  <c r="L207" i="1"/>
  <c r="K207" i="1"/>
  <c r="J207" i="1"/>
  <c r="I207" i="1"/>
  <c r="H207" i="1"/>
  <c r="E207" i="1" s="1"/>
  <c r="N206" i="1"/>
  <c r="M206" i="1"/>
  <c r="P206" i="1" s="1"/>
  <c r="L206" i="1"/>
  <c r="K206" i="1"/>
  <c r="J206" i="1"/>
  <c r="I206" i="1"/>
  <c r="H206" i="1"/>
  <c r="E206" i="1" s="1"/>
  <c r="N205" i="1"/>
  <c r="M205" i="1"/>
  <c r="P205" i="1" s="1"/>
  <c r="L205" i="1"/>
  <c r="K205" i="1"/>
  <c r="J205" i="1"/>
  <c r="I205" i="1"/>
  <c r="H205" i="1"/>
  <c r="E205" i="1" s="1"/>
  <c r="N204" i="1"/>
  <c r="M204" i="1"/>
  <c r="P204" i="1" s="1"/>
  <c r="L204" i="1"/>
  <c r="K204" i="1"/>
  <c r="J204" i="1"/>
  <c r="I204" i="1"/>
  <c r="H204" i="1"/>
  <c r="E204" i="1" s="1"/>
  <c r="N203" i="1"/>
  <c r="M203" i="1"/>
  <c r="P203" i="1" s="1"/>
  <c r="L203" i="1"/>
  <c r="K203" i="1"/>
  <c r="J203" i="1"/>
  <c r="I203" i="1"/>
  <c r="H203" i="1"/>
  <c r="E203" i="1" s="1"/>
  <c r="N202" i="1"/>
  <c r="M202" i="1"/>
  <c r="P202" i="1" s="1"/>
  <c r="L202" i="1"/>
  <c r="K202" i="1"/>
  <c r="J202" i="1"/>
  <c r="I202" i="1"/>
  <c r="H202" i="1"/>
  <c r="E202" i="1" s="1"/>
  <c r="N201" i="1"/>
  <c r="M201" i="1"/>
  <c r="P201" i="1" s="1"/>
  <c r="L201" i="1"/>
  <c r="K201" i="1"/>
  <c r="J201" i="1"/>
  <c r="I201" i="1"/>
  <c r="H201" i="1"/>
  <c r="E201" i="1" s="1"/>
  <c r="N200" i="1"/>
  <c r="M200" i="1"/>
  <c r="P200" i="1" s="1"/>
  <c r="L200" i="1"/>
  <c r="K200" i="1"/>
  <c r="J200" i="1"/>
  <c r="I200" i="1"/>
  <c r="H200" i="1"/>
  <c r="E200" i="1" s="1"/>
  <c r="N199" i="1"/>
  <c r="M199" i="1"/>
  <c r="P199" i="1" s="1"/>
  <c r="L199" i="1"/>
  <c r="K199" i="1"/>
  <c r="J199" i="1"/>
  <c r="I199" i="1"/>
  <c r="H199" i="1"/>
  <c r="E199" i="1" s="1"/>
  <c r="N198" i="1"/>
  <c r="M198" i="1"/>
  <c r="P198" i="1" s="1"/>
  <c r="L198" i="1"/>
  <c r="K198" i="1"/>
  <c r="J198" i="1"/>
  <c r="I198" i="1"/>
  <c r="H198" i="1"/>
  <c r="E198" i="1" s="1"/>
  <c r="N197" i="1"/>
  <c r="M197" i="1"/>
  <c r="P197" i="1" s="1"/>
  <c r="L197" i="1"/>
  <c r="K197" i="1"/>
  <c r="J197" i="1"/>
  <c r="I197" i="1"/>
  <c r="H197" i="1"/>
  <c r="E197" i="1" s="1"/>
  <c r="N196" i="1"/>
  <c r="M196" i="1"/>
  <c r="P196" i="1" s="1"/>
  <c r="L196" i="1"/>
  <c r="K196" i="1"/>
  <c r="J196" i="1"/>
  <c r="I196" i="1"/>
  <c r="H196" i="1"/>
  <c r="E196" i="1" s="1"/>
  <c r="N195" i="1"/>
  <c r="M195" i="1"/>
  <c r="P195" i="1" s="1"/>
  <c r="L195" i="1"/>
  <c r="K195" i="1"/>
  <c r="J195" i="1"/>
  <c r="I195" i="1"/>
  <c r="H195" i="1"/>
  <c r="E195" i="1" s="1"/>
  <c r="N194" i="1"/>
  <c r="M194" i="1"/>
  <c r="P194" i="1" s="1"/>
  <c r="L194" i="1"/>
  <c r="K194" i="1"/>
  <c r="J194" i="1"/>
  <c r="I194" i="1"/>
  <c r="H194" i="1"/>
  <c r="E194" i="1" s="1"/>
  <c r="N193" i="1"/>
  <c r="M193" i="1"/>
  <c r="P193" i="1" s="1"/>
  <c r="L193" i="1"/>
  <c r="K193" i="1"/>
  <c r="J193" i="1"/>
  <c r="I193" i="1"/>
  <c r="H193" i="1"/>
  <c r="E193" i="1" s="1"/>
  <c r="N192" i="1"/>
  <c r="M192" i="1"/>
  <c r="P192" i="1" s="1"/>
  <c r="L192" i="1"/>
  <c r="K192" i="1"/>
  <c r="J192" i="1"/>
  <c r="I192" i="1"/>
  <c r="H192" i="1"/>
  <c r="E192" i="1" s="1"/>
  <c r="N191" i="1"/>
  <c r="M191" i="1"/>
  <c r="P191" i="1" s="1"/>
  <c r="L191" i="1"/>
  <c r="K191" i="1"/>
  <c r="J191" i="1"/>
  <c r="I191" i="1"/>
  <c r="H191" i="1"/>
  <c r="E191" i="1" s="1"/>
  <c r="N190" i="1"/>
  <c r="M190" i="1"/>
  <c r="P190" i="1" s="1"/>
  <c r="L190" i="1"/>
  <c r="K190" i="1"/>
  <c r="J190" i="1"/>
  <c r="I190" i="1"/>
  <c r="H190" i="1"/>
  <c r="E190" i="1" s="1"/>
  <c r="N189" i="1"/>
  <c r="M189" i="1"/>
  <c r="P189" i="1" s="1"/>
  <c r="L189" i="1"/>
  <c r="K189" i="1"/>
  <c r="J189" i="1"/>
  <c r="I189" i="1"/>
  <c r="H189" i="1"/>
  <c r="E189" i="1" s="1"/>
  <c r="N188" i="1"/>
  <c r="M188" i="1"/>
  <c r="P188" i="1" s="1"/>
  <c r="L188" i="1"/>
  <c r="K188" i="1"/>
  <c r="J188" i="1"/>
  <c r="I188" i="1"/>
  <c r="H188" i="1"/>
  <c r="E188" i="1" s="1"/>
  <c r="N187" i="1"/>
  <c r="M187" i="1"/>
  <c r="P187" i="1" s="1"/>
  <c r="L187" i="1"/>
  <c r="K187" i="1"/>
  <c r="J187" i="1"/>
  <c r="I187" i="1"/>
  <c r="H187" i="1"/>
  <c r="E187" i="1" s="1"/>
  <c r="N186" i="1"/>
  <c r="M186" i="1"/>
  <c r="P186" i="1" s="1"/>
  <c r="L186" i="1"/>
  <c r="K186" i="1"/>
  <c r="J186" i="1"/>
  <c r="I186" i="1"/>
  <c r="H186" i="1"/>
  <c r="E186" i="1" s="1"/>
  <c r="N185" i="1"/>
  <c r="M185" i="1"/>
  <c r="P185" i="1" s="1"/>
  <c r="L185" i="1"/>
  <c r="K185" i="1"/>
  <c r="J185" i="1"/>
  <c r="I185" i="1"/>
  <c r="H185" i="1"/>
  <c r="E185" i="1" s="1"/>
  <c r="N184" i="1"/>
  <c r="M184" i="1"/>
  <c r="P184" i="1" s="1"/>
  <c r="L184" i="1"/>
  <c r="K184" i="1"/>
  <c r="J184" i="1"/>
  <c r="I184" i="1"/>
  <c r="H184" i="1"/>
  <c r="E184" i="1" s="1"/>
  <c r="N183" i="1"/>
  <c r="M183" i="1"/>
  <c r="P183" i="1" s="1"/>
  <c r="L183" i="1"/>
  <c r="K183" i="1"/>
  <c r="J183" i="1"/>
  <c r="I183" i="1"/>
  <c r="H183" i="1"/>
  <c r="E183" i="1" s="1"/>
  <c r="N182" i="1"/>
  <c r="M182" i="1"/>
  <c r="P182" i="1" s="1"/>
  <c r="L182" i="1"/>
  <c r="K182" i="1"/>
  <c r="J182" i="1"/>
  <c r="I182" i="1"/>
  <c r="H182" i="1"/>
  <c r="E182" i="1" s="1"/>
  <c r="P181" i="1"/>
  <c r="O181" i="1"/>
  <c r="N181" i="1"/>
  <c r="M181" i="1"/>
  <c r="L181" i="1"/>
  <c r="K181" i="1"/>
  <c r="J181" i="1"/>
  <c r="I181" i="1"/>
  <c r="H181" i="1"/>
  <c r="E181" i="1" s="1"/>
  <c r="N180" i="1"/>
  <c r="M180" i="1"/>
  <c r="P180" i="1" s="1"/>
  <c r="L180" i="1"/>
  <c r="K180" i="1"/>
  <c r="J180" i="1"/>
  <c r="I180" i="1"/>
  <c r="H180" i="1"/>
  <c r="E180" i="1" s="1"/>
  <c r="N179" i="1"/>
  <c r="M179" i="1"/>
  <c r="P179" i="1" s="1"/>
  <c r="L179" i="1"/>
  <c r="K179" i="1"/>
  <c r="J179" i="1"/>
  <c r="I179" i="1"/>
  <c r="H179" i="1"/>
  <c r="E179" i="1" s="1"/>
  <c r="N178" i="1"/>
  <c r="M178" i="1"/>
  <c r="P178" i="1" s="1"/>
  <c r="L178" i="1"/>
  <c r="K178" i="1"/>
  <c r="J178" i="1"/>
  <c r="I178" i="1"/>
  <c r="H178" i="1"/>
  <c r="E178" i="1" s="1"/>
  <c r="N177" i="1"/>
  <c r="M177" i="1"/>
  <c r="P177" i="1" s="1"/>
  <c r="L177" i="1"/>
  <c r="K177" i="1"/>
  <c r="J177" i="1"/>
  <c r="I177" i="1"/>
  <c r="H177" i="1"/>
  <c r="E177" i="1" s="1"/>
  <c r="N176" i="1"/>
  <c r="M176" i="1"/>
  <c r="P176" i="1" s="1"/>
  <c r="L176" i="1"/>
  <c r="K176" i="1"/>
  <c r="J176" i="1"/>
  <c r="I176" i="1"/>
  <c r="H176" i="1"/>
  <c r="E176" i="1" s="1"/>
  <c r="N175" i="1"/>
  <c r="M175" i="1"/>
  <c r="P175" i="1" s="1"/>
  <c r="L175" i="1"/>
  <c r="K175" i="1"/>
  <c r="J175" i="1"/>
  <c r="I175" i="1"/>
  <c r="H175" i="1"/>
  <c r="E175" i="1" s="1"/>
  <c r="N174" i="1"/>
  <c r="M174" i="1"/>
  <c r="P174" i="1" s="1"/>
  <c r="L174" i="1"/>
  <c r="K174" i="1"/>
  <c r="J174" i="1"/>
  <c r="I174" i="1"/>
  <c r="H174" i="1"/>
  <c r="E174" i="1" s="1"/>
  <c r="P173" i="1"/>
  <c r="O173" i="1"/>
  <c r="N173" i="1"/>
  <c r="M173" i="1"/>
  <c r="L173" i="1"/>
  <c r="K173" i="1"/>
  <c r="J173" i="1"/>
  <c r="I173" i="1"/>
  <c r="H173" i="1"/>
  <c r="E173" i="1" s="1"/>
  <c r="N172" i="1"/>
  <c r="M172" i="1"/>
  <c r="P172" i="1" s="1"/>
  <c r="L172" i="1"/>
  <c r="K172" i="1"/>
  <c r="J172" i="1"/>
  <c r="I172" i="1"/>
  <c r="H172" i="1"/>
  <c r="E172" i="1" s="1"/>
  <c r="N171" i="1"/>
  <c r="M171" i="1"/>
  <c r="P171" i="1" s="1"/>
  <c r="L171" i="1"/>
  <c r="K171" i="1"/>
  <c r="J171" i="1"/>
  <c r="I171" i="1"/>
  <c r="H171" i="1"/>
  <c r="E171" i="1" s="1"/>
  <c r="N170" i="1"/>
  <c r="M170" i="1"/>
  <c r="P170" i="1" s="1"/>
  <c r="L170" i="1"/>
  <c r="K170" i="1"/>
  <c r="J170" i="1"/>
  <c r="I170" i="1"/>
  <c r="H170" i="1"/>
  <c r="E170" i="1" s="1"/>
  <c r="N169" i="1"/>
  <c r="M169" i="1"/>
  <c r="P169" i="1" s="1"/>
  <c r="L169" i="1"/>
  <c r="K169" i="1"/>
  <c r="J169" i="1"/>
  <c r="I169" i="1"/>
  <c r="H169" i="1"/>
  <c r="E169" i="1" s="1"/>
  <c r="N168" i="1"/>
  <c r="M168" i="1"/>
  <c r="P168" i="1" s="1"/>
  <c r="L168" i="1"/>
  <c r="K168" i="1"/>
  <c r="J168" i="1"/>
  <c r="I168" i="1"/>
  <c r="H168" i="1"/>
  <c r="E168" i="1" s="1"/>
  <c r="N167" i="1"/>
  <c r="M167" i="1"/>
  <c r="P167" i="1" s="1"/>
  <c r="L167" i="1"/>
  <c r="K167" i="1"/>
  <c r="J167" i="1"/>
  <c r="I167" i="1"/>
  <c r="H167" i="1"/>
  <c r="E167" i="1" s="1"/>
  <c r="N166" i="1"/>
  <c r="M166" i="1"/>
  <c r="P166" i="1" s="1"/>
  <c r="L166" i="1"/>
  <c r="K166" i="1"/>
  <c r="J166" i="1"/>
  <c r="I166" i="1"/>
  <c r="H166" i="1"/>
  <c r="E166" i="1" s="1"/>
  <c r="N165" i="1"/>
  <c r="M165" i="1"/>
  <c r="P165" i="1" s="1"/>
  <c r="L165" i="1"/>
  <c r="K165" i="1"/>
  <c r="J165" i="1"/>
  <c r="I165" i="1"/>
  <c r="H165" i="1"/>
  <c r="E165" i="1" s="1"/>
  <c r="N164" i="1"/>
  <c r="M164" i="1"/>
  <c r="P164" i="1" s="1"/>
  <c r="L164" i="1"/>
  <c r="K164" i="1"/>
  <c r="J164" i="1"/>
  <c r="I164" i="1"/>
  <c r="H164" i="1"/>
  <c r="E164" i="1" s="1"/>
  <c r="N163" i="1"/>
  <c r="M163" i="1"/>
  <c r="P163" i="1" s="1"/>
  <c r="L163" i="1"/>
  <c r="K163" i="1"/>
  <c r="J163" i="1"/>
  <c r="I163" i="1"/>
  <c r="H163" i="1"/>
  <c r="E163" i="1" s="1"/>
  <c r="P162" i="1"/>
  <c r="O162" i="1"/>
  <c r="N162" i="1"/>
  <c r="M162" i="1"/>
  <c r="L162" i="1"/>
  <c r="K162" i="1"/>
  <c r="J162" i="1"/>
  <c r="I162" i="1"/>
  <c r="H162" i="1"/>
  <c r="E162" i="1" s="1"/>
  <c r="N161" i="1"/>
  <c r="M161" i="1"/>
  <c r="P161" i="1" s="1"/>
  <c r="L161" i="1"/>
  <c r="K161" i="1"/>
  <c r="J161" i="1"/>
  <c r="I161" i="1"/>
  <c r="H161" i="1"/>
  <c r="E161" i="1" s="1"/>
  <c r="N160" i="1"/>
  <c r="M160" i="1"/>
  <c r="P160" i="1" s="1"/>
  <c r="L160" i="1"/>
  <c r="K160" i="1"/>
  <c r="J160" i="1"/>
  <c r="I160" i="1"/>
  <c r="H160" i="1"/>
  <c r="E160" i="1" s="1"/>
  <c r="N159" i="1"/>
  <c r="M159" i="1"/>
  <c r="P159" i="1" s="1"/>
  <c r="L159" i="1"/>
  <c r="K159" i="1"/>
  <c r="J159" i="1"/>
  <c r="I159" i="1"/>
  <c r="H159" i="1"/>
  <c r="E159" i="1" s="1"/>
  <c r="N158" i="1"/>
  <c r="M158" i="1"/>
  <c r="P158" i="1" s="1"/>
  <c r="L158" i="1"/>
  <c r="K158" i="1"/>
  <c r="J158" i="1"/>
  <c r="I158" i="1"/>
  <c r="H158" i="1"/>
  <c r="E158" i="1" s="1"/>
  <c r="N157" i="1"/>
  <c r="M157" i="1"/>
  <c r="P157" i="1" s="1"/>
  <c r="L157" i="1"/>
  <c r="K157" i="1"/>
  <c r="J157" i="1"/>
  <c r="I157" i="1"/>
  <c r="H157" i="1"/>
  <c r="E157" i="1" s="1"/>
  <c r="N156" i="1"/>
  <c r="M156" i="1"/>
  <c r="P156" i="1" s="1"/>
  <c r="L156" i="1"/>
  <c r="K156" i="1"/>
  <c r="J156" i="1"/>
  <c r="I156" i="1"/>
  <c r="H156" i="1"/>
  <c r="E156" i="1" s="1"/>
  <c r="N155" i="1"/>
  <c r="M155" i="1"/>
  <c r="P155" i="1" s="1"/>
  <c r="L155" i="1"/>
  <c r="K155" i="1"/>
  <c r="J155" i="1"/>
  <c r="I155" i="1"/>
  <c r="H155" i="1"/>
  <c r="E155" i="1" s="1"/>
  <c r="N154" i="1"/>
  <c r="M154" i="1"/>
  <c r="P154" i="1" s="1"/>
  <c r="L154" i="1"/>
  <c r="K154" i="1"/>
  <c r="J154" i="1"/>
  <c r="I154" i="1"/>
  <c r="H154" i="1"/>
  <c r="E154" i="1" s="1"/>
  <c r="P153" i="1"/>
  <c r="O153" i="1"/>
  <c r="N153" i="1"/>
  <c r="M153" i="1"/>
  <c r="L153" i="1"/>
  <c r="K153" i="1"/>
  <c r="J153" i="1"/>
  <c r="I153" i="1"/>
  <c r="H153" i="1"/>
  <c r="E153" i="1" s="1"/>
  <c r="N152" i="1"/>
  <c r="M152" i="1"/>
  <c r="P152" i="1" s="1"/>
  <c r="L152" i="1"/>
  <c r="K152" i="1"/>
  <c r="J152" i="1"/>
  <c r="I152" i="1"/>
  <c r="H152" i="1"/>
  <c r="E152" i="1" s="1"/>
  <c r="N151" i="1"/>
  <c r="M151" i="1"/>
  <c r="P151" i="1" s="1"/>
  <c r="L151" i="1"/>
  <c r="K151" i="1"/>
  <c r="J151" i="1"/>
  <c r="I151" i="1"/>
  <c r="H151" i="1"/>
  <c r="E151" i="1" s="1"/>
  <c r="N150" i="1"/>
  <c r="M150" i="1"/>
  <c r="P150" i="1" s="1"/>
  <c r="L150" i="1"/>
  <c r="K150" i="1"/>
  <c r="J150" i="1"/>
  <c r="I150" i="1"/>
  <c r="H150" i="1"/>
  <c r="E150" i="1" s="1"/>
  <c r="N149" i="1"/>
  <c r="M149" i="1"/>
  <c r="P149" i="1" s="1"/>
  <c r="L149" i="1"/>
  <c r="K149" i="1"/>
  <c r="J149" i="1"/>
  <c r="I149" i="1"/>
  <c r="H149" i="1"/>
  <c r="E149" i="1" s="1"/>
  <c r="N148" i="1"/>
  <c r="M148" i="1"/>
  <c r="P148" i="1" s="1"/>
  <c r="L148" i="1"/>
  <c r="K148" i="1"/>
  <c r="J148" i="1"/>
  <c r="I148" i="1"/>
  <c r="H148" i="1"/>
  <c r="E148" i="1" s="1"/>
  <c r="N147" i="1"/>
  <c r="M147" i="1"/>
  <c r="P147" i="1" s="1"/>
  <c r="L147" i="1"/>
  <c r="K147" i="1"/>
  <c r="J147" i="1"/>
  <c r="I147" i="1"/>
  <c r="H147" i="1"/>
  <c r="E147" i="1" s="1"/>
  <c r="N146" i="1"/>
  <c r="M146" i="1"/>
  <c r="P146" i="1" s="1"/>
  <c r="L146" i="1"/>
  <c r="K146" i="1"/>
  <c r="J146" i="1"/>
  <c r="I146" i="1"/>
  <c r="H146" i="1"/>
  <c r="E146" i="1" s="1"/>
  <c r="N145" i="1"/>
  <c r="M145" i="1"/>
  <c r="P145" i="1" s="1"/>
  <c r="L145" i="1"/>
  <c r="K145" i="1"/>
  <c r="J145" i="1"/>
  <c r="I145" i="1"/>
  <c r="H145" i="1"/>
  <c r="E145" i="1" s="1"/>
  <c r="N144" i="1"/>
  <c r="M144" i="1"/>
  <c r="P144" i="1" s="1"/>
  <c r="L144" i="1"/>
  <c r="K144" i="1"/>
  <c r="J144" i="1"/>
  <c r="I144" i="1"/>
  <c r="H144" i="1"/>
  <c r="E144" i="1" s="1"/>
  <c r="P143" i="1"/>
  <c r="O143" i="1"/>
  <c r="N143" i="1"/>
  <c r="M143" i="1"/>
  <c r="L143" i="1"/>
  <c r="K143" i="1"/>
  <c r="J143" i="1"/>
  <c r="I143" i="1"/>
  <c r="H143" i="1"/>
  <c r="E143" i="1" s="1"/>
  <c r="N142" i="1"/>
  <c r="M142" i="1"/>
  <c r="P142" i="1" s="1"/>
  <c r="L142" i="1"/>
  <c r="K142" i="1"/>
  <c r="J142" i="1"/>
  <c r="I142" i="1"/>
  <c r="H142" i="1"/>
  <c r="E142" i="1" s="1"/>
  <c r="N141" i="1"/>
  <c r="M141" i="1"/>
  <c r="P141" i="1" s="1"/>
  <c r="L141" i="1"/>
  <c r="K141" i="1"/>
  <c r="J141" i="1"/>
  <c r="I141" i="1"/>
  <c r="H141" i="1"/>
  <c r="E141" i="1" s="1"/>
  <c r="N140" i="1"/>
  <c r="M140" i="1"/>
  <c r="P140" i="1" s="1"/>
  <c r="L140" i="1"/>
  <c r="K140" i="1"/>
  <c r="J140" i="1"/>
  <c r="I140" i="1"/>
  <c r="H140" i="1"/>
  <c r="E140" i="1" s="1"/>
  <c r="N139" i="1"/>
  <c r="M139" i="1"/>
  <c r="P139" i="1" s="1"/>
  <c r="L139" i="1"/>
  <c r="K139" i="1"/>
  <c r="J139" i="1"/>
  <c r="I139" i="1"/>
  <c r="H139" i="1"/>
  <c r="E139" i="1" s="1"/>
  <c r="N138" i="1"/>
  <c r="M138" i="1"/>
  <c r="P138" i="1" s="1"/>
  <c r="L138" i="1"/>
  <c r="K138" i="1"/>
  <c r="J138" i="1"/>
  <c r="I138" i="1"/>
  <c r="H138" i="1"/>
  <c r="E138" i="1" s="1"/>
  <c r="N137" i="1"/>
  <c r="M137" i="1"/>
  <c r="P137" i="1" s="1"/>
  <c r="L137" i="1"/>
  <c r="K137" i="1"/>
  <c r="J137" i="1"/>
  <c r="I137" i="1"/>
  <c r="H137" i="1"/>
  <c r="E137" i="1" s="1"/>
  <c r="N136" i="1"/>
  <c r="M136" i="1"/>
  <c r="P136" i="1" s="1"/>
  <c r="L136" i="1"/>
  <c r="K136" i="1"/>
  <c r="J136" i="1"/>
  <c r="I136" i="1"/>
  <c r="H136" i="1"/>
  <c r="E136" i="1" s="1"/>
  <c r="N135" i="1"/>
  <c r="M135" i="1"/>
  <c r="P135" i="1" s="1"/>
  <c r="L135" i="1"/>
  <c r="K135" i="1"/>
  <c r="J135" i="1"/>
  <c r="I135" i="1"/>
  <c r="H135" i="1"/>
  <c r="E135" i="1" s="1"/>
  <c r="N134" i="1"/>
  <c r="M134" i="1"/>
  <c r="P134" i="1" s="1"/>
  <c r="L134" i="1"/>
  <c r="K134" i="1"/>
  <c r="J134" i="1"/>
  <c r="I134" i="1"/>
  <c r="H134" i="1"/>
  <c r="E134" i="1" s="1"/>
  <c r="N133" i="1"/>
  <c r="M133" i="1"/>
  <c r="P133" i="1" s="1"/>
  <c r="L133" i="1"/>
  <c r="K133" i="1"/>
  <c r="J133" i="1"/>
  <c r="I133" i="1"/>
  <c r="H133" i="1"/>
  <c r="E133" i="1" s="1"/>
  <c r="N132" i="1"/>
  <c r="M132" i="1"/>
  <c r="P132" i="1" s="1"/>
  <c r="L132" i="1"/>
  <c r="K132" i="1"/>
  <c r="J132" i="1"/>
  <c r="I132" i="1"/>
  <c r="H132" i="1"/>
  <c r="E132" i="1" s="1"/>
  <c r="P131" i="1"/>
  <c r="O131" i="1"/>
  <c r="N131" i="1"/>
  <c r="M131" i="1"/>
  <c r="L131" i="1"/>
  <c r="K131" i="1"/>
  <c r="J131" i="1"/>
  <c r="I131" i="1"/>
  <c r="H131" i="1"/>
  <c r="E131" i="1" s="1"/>
  <c r="N130" i="1"/>
  <c r="M130" i="1"/>
  <c r="P130" i="1" s="1"/>
  <c r="L130" i="1"/>
  <c r="K130" i="1"/>
  <c r="J130" i="1"/>
  <c r="I130" i="1"/>
  <c r="H130" i="1"/>
  <c r="E130" i="1" s="1"/>
  <c r="N129" i="1"/>
  <c r="M129" i="1"/>
  <c r="P129" i="1" s="1"/>
  <c r="L129" i="1"/>
  <c r="K129" i="1"/>
  <c r="J129" i="1"/>
  <c r="I129" i="1"/>
  <c r="H129" i="1"/>
  <c r="E129" i="1" s="1"/>
  <c r="N128" i="1"/>
  <c r="M128" i="1"/>
  <c r="P128" i="1" s="1"/>
  <c r="L128" i="1"/>
  <c r="K128" i="1"/>
  <c r="J128" i="1"/>
  <c r="I128" i="1"/>
  <c r="H128" i="1"/>
  <c r="E128" i="1" s="1"/>
  <c r="P127" i="1"/>
  <c r="O127" i="1"/>
  <c r="N127" i="1"/>
  <c r="M127" i="1"/>
  <c r="L127" i="1"/>
  <c r="K127" i="1"/>
  <c r="J127" i="1"/>
  <c r="I127" i="1"/>
  <c r="H127" i="1"/>
  <c r="E127" i="1" s="1"/>
  <c r="N126" i="1"/>
  <c r="M126" i="1"/>
  <c r="P126" i="1" s="1"/>
  <c r="L126" i="1"/>
  <c r="K126" i="1"/>
  <c r="J126" i="1"/>
  <c r="I126" i="1"/>
  <c r="H126" i="1"/>
  <c r="E126" i="1" s="1"/>
  <c r="N125" i="1"/>
  <c r="M125" i="1"/>
  <c r="P125" i="1" s="1"/>
  <c r="L125" i="1"/>
  <c r="K125" i="1"/>
  <c r="J125" i="1"/>
  <c r="I125" i="1"/>
  <c r="H125" i="1"/>
  <c r="E125" i="1" s="1"/>
  <c r="N124" i="1"/>
  <c r="M124" i="1"/>
  <c r="P124" i="1" s="1"/>
  <c r="L124" i="1"/>
  <c r="K124" i="1"/>
  <c r="J124" i="1"/>
  <c r="I124" i="1"/>
  <c r="H124" i="1"/>
  <c r="E124" i="1" s="1"/>
  <c r="N123" i="1"/>
  <c r="M123" i="1"/>
  <c r="P123" i="1" s="1"/>
  <c r="L123" i="1"/>
  <c r="K123" i="1"/>
  <c r="J123" i="1"/>
  <c r="I123" i="1"/>
  <c r="H123" i="1"/>
  <c r="E123" i="1" s="1"/>
  <c r="N122" i="1"/>
  <c r="M122" i="1"/>
  <c r="P122" i="1" s="1"/>
  <c r="L122" i="1"/>
  <c r="K122" i="1"/>
  <c r="J122" i="1"/>
  <c r="I122" i="1"/>
  <c r="H122" i="1"/>
  <c r="E122" i="1" s="1"/>
  <c r="N121" i="1"/>
  <c r="M121" i="1"/>
  <c r="P121" i="1" s="1"/>
  <c r="L121" i="1"/>
  <c r="K121" i="1"/>
  <c r="J121" i="1"/>
  <c r="I121" i="1"/>
  <c r="H121" i="1"/>
  <c r="E121" i="1" s="1"/>
  <c r="N120" i="1"/>
  <c r="M120" i="1"/>
  <c r="P120" i="1" s="1"/>
  <c r="L120" i="1"/>
  <c r="K120" i="1"/>
  <c r="J120" i="1"/>
  <c r="I120" i="1"/>
  <c r="H120" i="1"/>
  <c r="E120" i="1" s="1"/>
  <c r="N119" i="1"/>
  <c r="M119" i="1"/>
  <c r="P119" i="1" s="1"/>
  <c r="L119" i="1"/>
  <c r="K119" i="1"/>
  <c r="J119" i="1"/>
  <c r="I119" i="1"/>
  <c r="H119" i="1"/>
  <c r="E119" i="1" s="1"/>
  <c r="N118" i="1"/>
  <c r="M118" i="1"/>
  <c r="P118" i="1" s="1"/>
  <c r="L118" i="1"/>
  <c r="K118" i="1"/>
  <c r="J118" i="1"/>
  <c r="I118" i="1"/>
  <c r="H118" i="1"/>
  <c r="E118" i="1" s="1"/>
  <c r="N117" i="1"/>
  <c r="M117" i="1"/>
  <c r="P117" i="1" s="1"/>
  <c r="L117" i="1"/>
  <c r="K117" i="1"/>
  <c r="J117" i="1"/>
  <c r="I117" i="1"/>
  <c r="H117" i="1"/>
  <c r="E117" i="1" s="1"/>
  <c r="P116" i="1"/>
  <c r="O116" i="1"/>
  <c r="N116" i="1"/>
  <c r="M116" i="1"/>
  <c r="L116" i="1"/>
  <c r="K116" i="1"/>
  <c r="J116" i="1"/>
  <c r="I116" i="1"/>
  <c r="H116" i="1"/>
  <c r="E116" i="1" s="1"/>
  <c r="N115" i="1"/>
  <c r="M115" i="1"/>
  <c r="P115" i="1" s="1"/>
  <c r="L115" i="1"/>
  <c r="K115" i="1"/>
  <c r="J115" i="1"/>
  <c r="I115" i="1"/>
  <c r="H115" i="1"/>
  <c r="E115" i="1" s="1"/>
  <c r="N114" i="1"/>
  <c r="M114" i="1"/>
  <c r="P114" i="1" s="1"/>
  <c r="L114" i="1"/>
  <c r="K114" i="1"/>
  <c r="J114" i="1"/>
  <c r="I114" i="1"/>
  <c r="H114" i="1"/>
  <c r="E114" i="1" s="1"/>
  <c r="N113" i="1"/>
  <c r="M113" i="1"/>
  <c r="P113" i="1" s="1"/>
  <c r="L113" i="1"/>
  <c r="K113" i="1"/>
  <c r="J113" i="1"/>
  <c r="I113" i="1"/>
  <c r="H113" i="1"/>
  <c r="E113" i="1" s="1"/>
  <c r="N112" i="1"/>
  <c r="M112" i="1"/>
  <c r="P112" i="1" s="1"/>
  <c r="L112" i="1"/>
  <c r="K112" i="1"/>
  <c r="J112" i="1"/>
  <c r="I112" i="1"/>
  <c r="H112" i="1"/>
  <c r="E112" i="1" s="1"/>
  <c r="N111" i="1"/>
  <c r="M111" i="1"/>
  <c r="P111" i="1" s="1"/>
  <c r="L111" i="1"/>
  <c r="K111" i="1"/>
  <c r="J111" i="1"/>
  <c r="I111" i="1"/>
  <c r="H111" i="1"/>
  <c r="E111" i="1" s="1"/>
  <c r="N110" i="1"/>
  <c r="M110" i="1"/>
  <c r="P110" i="1" s="1"/>
  <c r="L110" i="1"/>
  <c r="K110" i="1"/>
  <c r="J110" i="1"/>
  <c r="I110" i="1"/>
  <c r="H110" i="1"/>
  <c r="E110" i="1" s="1"/>
  <c r="N109" i="1"/>
  <c r="M109" i="1"/>
  <c r="P109" i="1" s="1"/>
  <c r="L109" i="1"/>
  <c r="K109" i="1"/>
  <c r="J109" i="1"/>
  <c r="I109" i="1"/>
  <c r="H109" i="1"/>
  <c r="E109" i="1" s="1"/>
  <c r="N108" i="1"/>
  <c r="M108" i="1"/>
  <c r="P108" i="1" s="1"/>
  <c r="L108" i="1"/>
  <c r="K108" i="1"/>
  <c r="J108" i="1"/>
  <c r="I108" i="1"/>
  <c r="H108" i="1"/>
  <c r="E108" i="1" s="1"/>
  <c r="P107" i="1"/>
  <c r="O107" i="1"/>
  <c r="N107" i="1"/>
  <c r="M107" i="1"/>
  <c r="L107" i="1"/>
  <c r="K107" i="1"/>
  <c r="J107" i="1"/>
  <c r="I107" i="1"/>
  <c r="H107" i="1"/>
  <c r="E107" i="1" s="1"/>
  <c r="N106" i="1"/>
  <c r="M106" i="1"/>
  <c r="P106" i="1" s="1"/>
  <c r="L106" i="1"/>
  <c r="K106" i="1"/>
  <c r="J106" i="1"/>
  <c r="I106" i="1"/>
  <c r="H106" i="1"/>
  <c r="E106" i="1" s="1"/>
  <c r="N105" i="1"/>
  <c r="M105" i="1"/>
  <c r="P105" i="1" s="1"/>
  <c r="L105" i="1"/>
  <c r="K105" i="1"/>
  <c r="J105" i="1"/>
  <c r="I105" i="1"/>
  <c r="H105" i="1"/>
  <c r="E105" i="1" s="1"/>
  <c r="N104" i="1"/>
  <c r="M104" i="1"/>
  <c r="P104" i="1" s="1"/>
  <c r="L104" i="1"/>
  <c r="K104" i="1"/>
  <c r="J104" i="1"/>
  <c r="I104" i="1"/>
  <c r="H104" i="1"/>
  <c r="E104" i="1" s="1"/>
  <c r="N103" i="1"/>
  <c r="M103" i="1"/>
  <c r="P103" i="1" s="1"/>
  <c r="L103" i="1"/>
  <c r="K103" i="1"/>
  <c r="J103" i="1"/>
  <c r="I103" i="1"/>
  <c r="H103" i="1"/>
  <c r="E103" i="1" s="1"/>
  <c r="N102" i="1"/>
  <c r="M102" i="1"/>
  <c r="P102" i="1" s="1"/>
  <c r="L102" i="1"/>
  <c r="K102" i="1"/>
  <c r="J102" i="1"/>
  <c r="I102" i="1"/>
  <c r="H102" i="1"/>
  <c r="E102" i="1" s="1"/>
  <c r="N101" i="1"/>
  <c r="M101" i="1"/>
  <c r="P101" i="1" s="1"/>
  <c r="L101" i="1"/>
  <c r="K101" i="1"/>
  <c r="J101" i="1"/>
  <c r="I101" i="1"/>
  <c r="H101" i="1"/>
  <c r="E101" i="1" s="1"/>
  <c r="N100" i="1"/>
  <c r="M100" i="1"/>
  <c r="P100" i="1" s="1"/>
  <c r="L100" i="1"/>
  <c r="K100" i="1"/>
  <c r="J100" i="1"/>
  <c r="I100" i="1"/>
  <c r="H100" i="1"/>
  <c r="E100" i="1" s="1"/>
  <c r="P99" i="1"/>
  <c r="O99" i="1"/>
  <c r="N99" i="1"/>
  <c r="M99" i="1"/>
  <c r="L99" i="1"/>
  <c r="K99" i="1"/>
  <c r="J99" i="1"/>
  <c r="I99" i="1"/>
  <c r="H99" i="1"/>
  <c r="E99" i="1" s="1"/>
  <c r="N98" i="1"/>
  <c r="M98" i="1"/>
  <c r="P98" i="1" s="1"/>
  <c r="L98" i="1"/>
  <c r="K98" i="1"/>
  <c r="J98" i="1"/>
  <c r="I98" i="1"/>
  <c r="H98" i="1"/>
  <c r="E98" i="1" s="1"/>
  <c r="P97" i="1"/>
  <c r="O97" i="1"/>
  <c r="N97" i="1"/>
  <c r="M97" i="1"/>
  <c r="L97" i="1"/>
  <c r="K97" i="1"/>
  <c r="J97" i="1"/>
  <c r="I97" i="1"/>
  <c r="H97" i="1"/>
  <c r="E97" i="1" s="1"/>
  <c r="N96" i="1"/>
  <c r="M96" i="1"/>
  <c r="P96" i="1" s="1"/>
  <c r="L96" i="1"/>
  <c r="K96" i="1"/>
  <c r="J96" i="1"/>
  <c r="I96" i="1"/>
  <c r="H96" i="1"/>
  <c r="E96" i="1" s="1"/>
  <c r="N95" i="1"/>
  <c r="M95" i="1"/>
  <c r="P95" i="1" s="1"/>
  <c r="L95" i="1"/>
  <c r="K95" i="1"/>
  <c r="J95" i="1"/>
  <c r="I95" i="1"/>
  <c r="H95" i="1"/>
  <c r="E95" i="1" s="1"/>
  <c r="N94" i="1"/>
  <c r="M94" i="1"/>
  <c r="P94" i="1" s="1"/>
  <c r="L94" i="1"/>
  <c r="K94" i="1"/>
  <c r="J94" i="1"/>
  <c r="I94" i="1"/>
  <c r="H94" i="1"/>
  <c r="E94" i="1" s="1"/>
  <c r="N93" i="1"/>
  <c r="M93" i="1"/>
  <c r="P93" i="1" s="1"/>
  <c r="L93" i="1"/>
  <c r="K93" i="1"/>
  <c r="J93" i="1"/>
  <c r="I93" i="1"/>
  <c r="H93" i="1"/>
  <c r="E93" i="1" s="1"/>
  <c r="P92" i="1"/>
  <c r="O92" i="1"/>
  <c r="N92" i="1"/>
  <c r="M92" i="1"/>
  <c r="L92" i="1"/>
  <c r="K92" i="1"/>
  <c r="J92" i="1"/>
  <c r="I92" i="1"/>
  <c r="H92" i="1"/>
  <c r="E92" i="1" s="1"/>
  <c r="N91" i="1"/>
  <c r="M91" i="1"/>
  <c r="P91" i="1" s="1"/>
  <c r="L91" i="1"/>
  <c r="K91" i="1"/>
  <c r="J91" i="1"/>
  <c r="I91" i="1"/>
  <c r="H91" i="1"/>
  <c r="E91" i="1" s="1"/>
  <c r="N90" i="1"/>
  <c r="M90" i="1"/>
  <c r="P90" i="1" s="1"/>
  <c r="L90" i="1"/>
  <c r="K90" i="1"/>
  <c r="J90" i="1"/>
  <c r="I90" i="1"/>
  <c r="H90" i="1"/>
  <c r="E90" i="1" s="1"/>
  <c r="N89" i="1"/>
  <c r="M89" i="1"/>
  <c r="P89" i="1" s="1"/>
  <c r="L89" i="1"/>
  <c r="K89" i="1"/>
  <c r="J89" i="1"/>
  <c r="I89" i="1"/>
  <c r="H89" i="1"/>
  <c r="E89" i="1" s="1"/>
  <c r="N88" i="1"/>
  <c r="M88" i="1"/>
  <c r="P88" i="1" s="1"/>
  <c r="L88" i="1"/>
  <c r="K88" i="1"/>
  <c r="J88" i="1"/>
  <c r="I88" i="1"/>
  <c r="H88" i="1"/>
  <c r="E88" i="1" s="1"/>
  <c r="N87" i="1"/>
  <c r="M87" i="1"/>
  <c r="P87" i="1" s="1"/>
  <c r="L87" i="1"/>
  <c r="K87" i="1"/>
  <c r="J87" i="1"/>
  <c r="I87" i="1"/>
  <c r="H87" i="1"/>
  <c r="E87" i="1" s="1"/>
  <c r="P86" i="1"/>
  <c r="O86" i="1"/>
  <c r="N86" i="1"/>
  <c r="M86" i="1"/>
  <c r="L86" i="1"/>
  <c r="K86" i="1"/>
  <c r="J86" i="1"/>
  <c r="I86" i="1"/>
  <c r="H86" i="1"/>
  <c r="E86" i="1" s="1"/>
  <c r="N85" i="1"/>
  <c r="M85" i="1"/>
  <c r="P85" i="1" s="1"/>
  <c r="L85" i="1"/>
  <c r="K85" i="1"/>
  <c r="J85" i="1"/>
  <c r="I85" i="1"/>
  <c r="H85" i="1"/>
  <c r="E85" i="1" s="1"/>
  <c r="N84" i="1"/>
  <c r="M84" i="1"/>
  <c r="P84" i="1" s="1"/>
  <c r="L84" i="1"/>
  <c r="K84" i="1"/>
  <c r="J84" i="1"/>
  <c r="I84" i="1"/>
  <c r="H84" i="1"/>
  <c r="E84" i="1" s="1"/>
  <c r="P83" i="1"/>
  <c r="O83" i="1"/>
  <c r="N83" i="1"/>
  <c r="M83" i="1"/>
  <c r="L83" i="1"/>
  <c r="K83" i="1"/>
  <c r="J83" i="1"/>
  <c r="I83" i="1"/>
  <c r="H83" i="1"/>
  <c r="E83" i="1" s="1"/>
  <c r="N82" i="1"/>
  <c r="M82" i="1"/>
  <c r="P82" i="1" s="1"/>
  <c r="L82" i="1"/>
  <c r="K82" i="1"/>
  <c r="J82" i="1"/>
  <c r="I82" i="1"/>
  <c r="H82" i="1"/>
  <c r="E82" i="1" s="1"/>
  <c r="N81" i="1"/>
  <c r="M81" i="1"/>
  <c r="P81" i="1" s="1"/>
  <c r="L81" i="1"/>
  <c r="K81" i="1"/>
  <c r="J81" i="1"/>
  <c r="I81" i="1"/>
  <c r="H81" i="1"/>
  <c r="E81" i="1" s="1"/>
  <c r="N80" i="1"/>
  <c r="M80" i="1"/>
  <c r="P80" i="1" s="1"/>
  <c r="L80" i="1"/>
  <c r="K80" i="1"/>
  <c r="J80" i="1"/>
  <c r="I80" i="1"/>
  <c r="H80" i="1"/>
  <c r="E80" i="1" s="1"/>
  <c r="N79" i="1"/>
  <c r="M79" i="1"/>
  <c r="P79" i="1" s="1"/>
  <c r="L79" i="1"/>
  <c r="K79" i="1"/>
  <c r="J79" i="1"/>
  <c r="I79" i="1"/>
  <c r="H79" i="1"/>
  <c r="E79" i="1" s="1"/>
  <c r="N78" i="1"/>
  <c r="M78" i="1"/>
  <c r="P78" i="1" s="1"/>
  <c r="L78" i="1"/>
  <c r="K78" i="1"/>
  <c r="J78" i="1"/>
  <c r="I78" i="1"/>
  <c r="H78" i="1"/>
  <c r="E78" i="1" s="1"/>
  <c r="N77" i="1"/>
  <c r="M77" i="1"/>
  <c r="P77" i="1" s="1"/>
  <c r="L77" i="1"/>
  <c r="K77" i="1"/>
  <c r="J77" i="1"/>
  <c r="I77" i="1"/>
  <c r="H77" i="1"/>
  <c r="E77" i="1" s="1"/>
  <c r="P76" i="1"/>
  <c r="O76" i="1"/>
  <c r="N76" i="1"/>
  <c r="M76" i="1"/>
  <c r="L76" i="1"/>
  <c r="K76" i="1"/>
  <c r="J76" i="1"/>
  <c r="I76" i="1"/>
  <c r="H76" i="1"/>
  <c r="E76" i="1" s="1"/>
  <c r="N75" i="1"/>
  <c r="M75" i="1"/>
  <c r="P75" i="1" s="1"/>
  <c r="L75" i="1"/>
  <c r="K75" i="1"/>
  <c r="J75" i="1"/>
  <c r="I75" i="1"/>
  <c r="H75" i="1"/>
  <c r="E75" i="1" s="1"/>
  <c r="N74" i="1"/>
  <c r="M74" i="1"/>
  <c r="P74" i="1" s="1"/>
  <c r="L74" i="1"/>
  <c r="K74" i="1"/>
  <c r="J74" i="1"/>
  <c r="I74" i="1"/>
  <c r="H74" i="1"/>
  <c r="E74" i="1" s="1"/>
  <c r="N73" i="1"/>
  <c r="M73" i="1"/>
  <c r="P73" i="1" s="1"/>
  <c r="L73" i="1"/>
  <c r="K73" i="1"/>
  <c r="J73" i="1"/>
  <c r="I73" i="1"/>
  <c r="H73" i="1"/>
  <c r="E73" i="1" s="1"/>
  <c r="N72" i="1"/>
  <c r="M72" i="1"/>
  <c r="P72" i="1" s="1"/>
  <c r="L72" i="1"/>
  <c r="K72" i="1"/>
  <c r="J72" i="1"/>
  <c r="I72" i="1"/>
  <c r="H72" i="1"/>
  <c r="E72" i="1" s="1"/>
  <c r="P71" i="1"/>
  <c r="O71" i="1"/>
  <c r="N71" i="1"/>
  <c r="M71" i="1"/>
  <c r="L71" i="1"/>
  <c r="K71" i="1"/>
  <c r="J71" i="1"/>
  <c r="I71" i="1"/>
  <c r="H71" i="1"/>
  <c r="E71" i="1" s="1"/>
  <c r="N70" i="1"/>
  <c r="M70" i="1"/>
  <c r="P70" i="1" s="1"/>
  <c r="L70" i="1"/>
  <c r="K70" i="1"/>
  <c r="J70" i="1"/>
  <c r="I70" i="1"/>
  <c r="H70" i="1"/>
  <c r="E70" i="1" s="1"/>
  <c r="N69" i="1"/>
  <c r="M69" i="1"/>
  <c r="P69" i="1" s="1"/>
  <c r="L69" i="1"/>
  <c r="K69" i="1"/>
  <c r="J69" i="1"/>
  <c r="I69" i="1"/>
  <c r="H69" i="1"/>
  <c r="E69" i="1" s="1"/>
  <c r="N68" i="1"/>
  <c r="M68" i="1"/>
  <c r="P68" i="1" s="1"/>
  <c r="L68" i="1"/>
  <c r="K68" i="1"/>
  <c r="J68" i="1"/>
  <c r="I68" i="1"/>
  <c r="H68" i="1"/>
  <c r="E68" i="1" s="1"/>
  <c r="N67" i="1"/>
  <c r="M67" i="1"/>
  <c r="P67" i="1" s="1"/>
  <c r="L67" i="1"/>
  <c r="K67" i="1"/>
  <c r="J67" i="1"/>
  <c r="I67" i="1"/>
  <c r="H67" i="1"/>
  <c r="E67" i="1" s="1"/>
  <c r="N66" i="1"/>
  <c r="M66" i="1"/>
  <c r="P66" i="1" s="1"/>
  <c r="L66" i="1"/>
  <c r="K66" i="1"/>
  <c r="J66" i="1"/>
  <c r="I66" i="1"/>
  <c r="H66" i="1"/>
  <c r="E66" i="1" s="1"/>
  <c r="N65" i="1"/>
  <c r="M65" i="1"/>
  <c r="P65" i="1" s="1"/>
  <c r="L65" i="1"/>
  <c r="K65" i="1"/>
  <c r="J65" i="1"/>
  <c r="I65" i="1"/>
  <c r="H65" i="1"/>
  <c r="E65" i="1" s="1"/>
  <c r="N64" i="1"/>
  <c r="M64" i="1"/>
  <c r="P64" i="1" s="1"/>
  <c r="L64" i="1"/>
  <c r="K64" i="1"/>
  <c r="J64" i="1"/>
  <c r="I64" i="1"/>
  <c r="H64" i="1"/>
  <c r="E64" i="1" s="1"/>
  <c r="N63" i="1"/>
  <c r="M63" i="1"/>
  <c r="P63" i="1" s="1"/>
  <c r="L63" i="1"/>
  <c r="K63" i="1"/>
  <c r="J63" i="1"/>
  <c r="I63" i="1"/>
  <c r="H63" i="1"/>
  <c r="E63" i="1" s="1"/>
  <c r="N62" i="1"/>
  <c r="M62" i="1"/>
  <c r="P62" i="1" s="1"/>
  <c r="L62" i="1"/>
  <c r="K62" i="1"/>
  <c r="J62" i="1"/>
  <c r="I62" i="1"/>
  <c r="H62" i="1"/>
  <c r="E62" i="1" s="1"/>
  <c r="N61" i="1"/>
  <c r="M61" i="1"/>
  <c r="P61" i="1" s="1"/>
  <c r="L61" i="1"/>
  <c r="K61" i="1"/>
  <c r="J61" i="1"/>
  <c r="I61" i="1"/>
  <c r="H61" i="1"/>
  <c r="E61" i="1" s="1"/>
  <c r="N60" i="1"/>
  <c r="M60" i="1"/>
  <c r="P60" i="1" s="1"/>
  <c r="L60" i="1"/>
  <c r="K60" i="1"/>
  <c r="J60" i="1"/>
  <c r="I60" i="1"/>
  <c r="H60" i="1"/>
  <c r="E60" i="1" s="1"/>
  <c r="N59" i="1"/>
  <c r="M59" i="1"/>
  <c r="P59" i="1" s="1"/>
  <c r="L59" i="1"/>
  <c r="K59" i="1"/>
  <c r="J59" i="1"/>
  <c r="I59" i="1"/>
  <c r="H59" i="1"/>
  <c r="E59" i="1" s="1"/>
  <c r="N58" i="1"/>
  <c r="M58" i="1"/>
  <c r="P58" i="1" s="1"/>
  <c r="L58" i="1"/>
  <c r="K58" i="1"/>
  <c r="J58" i="1"/>
  <c r="I58" i="1"/>
  <c r="H58" i="1"/>
  <c r="E58" i="1" s="1"/>
  <c r="N57" i="1"/>
  <c r="M57" i="1"/>
  <c r="P57" i="1" s="1"/>
  <c r="L57" i="1"/>
  <c r="K57" i="1"/>
  <c r="J57" i="1"/>
  <c r="I57" i="1"/>
  <c r="H57" i="1"/>
  <c r="E57" i="1" s="1"/>
  <c r="N56" i="1"/>
  <c r="M56" i="1"/>
  <c r="P56" i="1" s="1"/>
  <c r="L56" i="1"/>
  <c r="K56" i="1"/>
  <c r="J56" i="1"/>
  <c r="I56" i="1"/>
  <c r="H56" i="1"/>
  <c r="E56" i="1" s="1"/>
  <c r="N55" i="1"/>
  <c r="M55" i="1"/>
  <c r="P55" i="1" s="1"/>
  <c r="L55" i="1"/>
  <c r="K55" i="1"/>
  <c r="J55" i="1"/>
  <c r="I55" i="1"/>
  <c r="H55" i="1"/>
  <c r="E55" i="1" s="1"/>
  <c r="P54" i="1"/>
  <c r="O54" i="1"/>
  <c r="N54" i="1"/>
  <c r="M54" i="1"/>
  <c r="L54" i="1"/>
  <c r="K54" i="1"/>
  <c r="J54" i="1"/>
  <c r="I54" i="1"/>
  <c r="H54" i="1"/>
  <c r="E54" i="1" s="1"/>
  <c r="N53" i="1"/>
  <c r="M53" i="1"/>
  <c r="P53" i="1" s="1"/>
  <c r="L53" i="1"/>
  <c r="K53" i="1"/>
  <c r="J53" i="1"/>
  <c r="I53" i="1"/>
  <c r="H53" i="1"/>
  <c r="E53" i="1" s="1"/>
  <c r="N52" i="1"/>
  <c r="M52" i="1"/>
  <c r="P52" i="1" s="1"/>
  <c r="L52" i="1"/>
  <c r="K52" i="1"/>
  <c r="J52" i="1"/>
  <c r="I52" i="1"/>
  <c r="H52" i="1"/>
  <c r="E52" i="1" s="1"/>
  <c r="N51" i="1"/>
  <c r="M51" i="1"/>
  <c r="P51" i="1" s="1"/>
  <c r="L51" i="1"/>
  <c r="K51" i="1"/>
  <c r="J51" i="1"/>
  <c r="I51" i="1"/>
  <c r="H51" i="1"/>
  <c r="E51" i="1" s="1"/>
  <c r="N50" i="1"/>
  <c r="M50" i="1"/>
  <c r="P50" i="1" s="1"/>
  <c r="L50" i="1"/>
  <c r="K50" i="1"/>
  <c r="J50" i="1"/>
  <c r="I50" i="1"/>
  <c r="H50" i="1"/>
  <c r="E50" i="1" s="1"/>
  <c r="N49" i="1"/>
  <c r="M49" i="1"/>
  <c r="P49" i="1" s="1"/>
  <c r="L49" i="1"/>
  <c r="K49" i="1"/>
  <c r="J49" i="1"/>
  <c r="I49" i="1"/>
  <c r="H49" i="1"/>
  <c r="E49" i="1" s="1"/>
  <c r="N48" i="1"/>
  <c r="M48" i="1"/>
  <c r="P48" i="1" s="1"/>
  <c r="L48" i="1"/>
  <c r="K48" i="1"/>
  <c r="J48" i="1"/>
  <c r="I48" i="1"/>
  <c r="H48" i="1"/>
  <c r="E48" i="1" s="1"/>
  <c r="N47" i="1"/>
  <c r="M47" i="1"/>
  <c r="P47" i="1" s="1"/>
  <c r="L47" i="1"/>
  <c r="K47" i="1"/>
  <c r="J47" i="1"/>
  <c r="I47" i="1"/>
  <c r="H47" i="1"/>
  <c r="E47" i="1" s="1"/>
  <c r="N46" i="1"/>
  <c r="M46" i="1"/>
  <c r="P46" i="1" s="1"/>
  <c r="L46" i="1"/>
  <c r="K46" i="1"/>
  <c r="J46" i="1"/>
  <c r="I46" i="1"/>
  <c r="H46" i="1"/>
  <c r="E46" i="1" s="1"/>
  <c r="N45" i="1"/>
  <c r="M45" i="1"/>
  <c r="P45" i="1" s="1"/>
  <c r="L45" i="1"/>
  <c r="K45" i="1"/>
  <c r="J45" i="1"/>
  <c r="I45" i="1"/>
  <c r="H45" i="1"/>
  <c r="E45" i="1" s="1"/>
  <c r="N44" i="1"/>
  <c r="M44" i="1"/>
  <c r="P44" i="1" s="1"/>
  <c r="L44" i="1"/>
  <c r="K44" i="1"/>
  <c r="J44" i="1"/>
  <c r="I44" i="1"/>
  <c r="H44" i="1"/>
  <c r="E44" i="1" s="1"/>
  <c r="N43" i="1"/>
  <c r="M43" i="1"/>
  <c r="P43" i="1" s="1"/>
  <c r="L43" i="1"/>
  <c r="K43" i="1"/>
  <c r="J43" i="1"/>
  <c r="I43" i="1"/>
  <c r="H43" i="1"/>
  <c r="E43" i="1" s="1"/>
  <c r="N42" i="1"/>
  <c r="M42" i="1"/>
  <c r="P42" i="1" s="1"/>
  <c r="L42" i="1"/>
  <c r="K42" i="1"/>
  <c r="J42" i="1"/>
  <c r="I42" i="1"/>
  <c r="H42" i="1"/>
  <c r="E42" i="1" s="1"/>
  <c r="N41" i="1"/>
  <c r="M41" i="1"/>
  <c r="P41" i="1" s="1"/>
  <c r="L41" i="1"/>
  <c r="K41" i="1"/>
  <c r="J41" i="1"/>
  <c r="I41" i="1"/>
  <c r="H41" i="1"/>
  <c r="E41" i="1" s="1"/>
  <c r="N40" i="1"/>
  <c r="M40" i="1"/>
  <c r="P40" i="1" s="1"/>
  <c r="L40" i="1"/>
  <c r="K40" i="1"/>
  <c r="J40" i="1"/>
  <c r="I40" i="1"/>
  <c r="H40" i="1"/>
  <c r="E40" i="1" s="1"/>
  <c r="N39" i="1"/>
  <c r="M39" i="1"/>
  <c r="P39" i="1" s="1"/>
  <c r="L39" i="1"/>
  <c r="K39" i="1"/>
  <c r="J39" i="1"/>
  <c r="I39" i="1"/>
  <c r="H39" i="1"/>
  <c r="E39" i="1" s="1"/>
  <c r="N38" i="1"/>
  <c r="M38" i="1"/>
  <c r="P38" i="1" s="1"/>
  <c r="L38" i="1"/>
  <c r="K38" i="1"/>
  <c r="J38" i="1"/>
  <c r="I38" i="1"/>
  <c r="H38" i="1"/>
  <c r="E38" i="1" s="1"/>
  <c r="N37" i="1"/>
  <c r="M37" i="1"/>
  <c r="P37" i="1" s="1"/>
  <c r="L37" i="1"/>
  <c r="K37" i="1"/>
  <c r="J37" i="1"/>
  <c r="I37" i="1"/>
  <c r="H37" i="1"/>
  <c r="E37" i="1" s="1"/>
  <c r="N36" i="1"/>
  <c r="M36" i="1"/>
  <c r="P36" i="1" s="1"/>
  <c r="L36" i="1"/>
  <c r="K36" i="1"/>
  <c r="J36" i="1"/>
  <c r="I36" i="1"/>
  <c r="H36" i="1"/>
  <c r="E36" i="1" s="1"/>
  <c r="N35" i="1"/>
  <c r="M35" i="1"/>
  <c r="P35" i="1" s="1"/>
  <c r="L35" i="1"/>
  <c r="K35" i="1"/>
  <c r="J35" i="1"/>
  <c r="I35" i="1"/>
  <c r="H35" i="1"/>
  <c r="E35" i="1" s="1"/>
  <c r="N34" i="1"/>
  <c r="M34" i="1"/>
  <c r="P34" i="1" s="1"/>
  <c r="L34" i="1"/>
  <c r="K34" i="1"/>
  <c r="J34" i="1"/>
  <c r="I34" i="1"/>
  <c r="H34" i="1"/>
  <c r="E34" i="1" s="1"/>
  <c r="N33" i="1"/>
  <c r="M33" i="1"/>
  <c r="P33" i="1" s="1"/>
  <c r="L33" i="1"/>
  <c r="K33" i="1"/>
  <c r="J33" i="1"/>
  <c r="I33" i="1"/>
  <c r="H33" i="1"/>
  <c r="E33" i="1" s="1"/>
  <c r="N32" i="1"/>
  <c r="M32" i="1"/>
  <c r="P32" i="1" s="1"/>
  <c r="L32" i="1"/>
  <c r="K32" i="1"/>
  <c r="J32" i="1"/>
  <c r="I32" i="1"/>
  <c r="H32" i="1"/>
  <c r="E32" i="1" s="1"/>
  <c r="N31" i="1"/>
  <c r="M31" i="1"/>
  <c r="P31" i="1" s="1"/>
  <c r="L31" i="1"/>
  <c r="K31" i="1"/>
  <c r="J31" i="1"/>
  <c r="I31" i="1"/>
  <c r="H31" i="1"/>
  <c r="E31" i="1" s="1"/>
  <c r="P30" i="1"/>
  <c r="O30" i="1"/>
  <c r="N30" i="1"/>
  <c r="M30" i="1"/>
  <c r="L30" i="1"/>
  <c r="K30" i="1"/>
  <c r="J30" i="1"/>
  <c r="I30" i="1"/>
  <c r="H30" i="1"/>
  <c r="E30" i="1" s="1"/>
  <c r="N29" i="1"/>
  <c r="M29" i="1"/>
  <c r="P29" i="1" s="1"/>
  <c r="L29" i="1"/>
  <c r="K29" i="1"/>
  <c r="J29" i="1"/>
  <c r="I29" i="1"/>
  <c r="H29" i="1"/>
  <c r="E29" i="1" s="1"/>
  <c r="N28" i="1"/>
  <c r="M28" i="1"/>
  <c r="P28" i="1" s="1"/>
  <c r="L28" i="1"/>
  <c r="K28" i="1"/>
  <c r="J28" i="1"/>
  <c r="I28" i="1"/>
  <c r="H28" i="1"/>
  <c r="E28" i="1" s="1"/>
  <c r="N27" i="1"/>
  <c r="M27" i="1"/>
  <c r="P27" i="1" s="1"/>
  <c r="L27" i="1"/>
  <c r="K27" i="1"/>
  <c r="J27" i="1"/>
  <c r="I27" i="1"/>
  <c r="H27" i="1"/>
  <c r="E27" i="1" s="1"/>
  <c r="N26" i="1"/>
  <c r="M26" i="1"/>
  <c r="P26" i="1" s="1"/>
  <c r="L26" i="1"/>
  <c r="K26" i="1"/>
  <c r="J26" i="1"/>
  <c r="I26" i="1"/>
  <c r="H26" i="1"/>
  <c r="E26" i="1" s="1"/>
  <c r="N25" i="1"/>
  <c r="M25" i="1"/>
  <c r="P25" i="1" s="1"/>
  <c r="L25" i="1"/>
  <c r="K25" i="1"/>
  <c r="J25" i="1"/>
  <c r="I25" i="1"/>
  <c r="H25" i="1"/>
  <c r="E25" i="1" s="1"/>
  <c r="P24" i="1"/>
  <c r="O24" i="1"/>
  <c r="N24" i="1"/>
  <c r="M24" i="1"/>
  <c r="L24" i="1"/>
  <c r="K24" i="1"/>
  <c r="J24" i="1"/>
  <c r="I24" i="1"/>
  <c r="H24" i="1"/>
  <c r="E24" i="1" s="1"/>
  <c r="N23" i="1"/>
  <c r="M23" i="1"/>
  <c r="P23" i="1" s="1"/>
  <c r="L23" i="1"/>
  <c r="K23" i="1"/>
  <c r="J23" i="1"/>
  <c r="I23" i="1"/>
  <c r="H23" i="1"/>
  <c r="E23" i="1" s="1"/>
  <c r="P22" i="1"/>
  <c r="O22" i="1"/>
  <c r="N22" i="1"/>
  <c r="M22" i="1"/>
  <c r="L22" i="1"/>
  <c r="K22" i="1"/>
  <c r="J22" i="1"/>
  <c r="I22" i="1"/>
  <c r="H22" i="1"/>
  <c r="E22" i="1" s="1"/>
  <c r="N21" i="1"/>
  <c r="M21" i="1"/>
  <c r="P21" i="1" s="1"/>
  <c r="L21" i="1"/>
  <c r="K21" i="1"/>
  <c r="J21" i="1"/>
  <c r="I21" i="1"/>
  <c r="H21" i="1"/>
  <c r="E21" i="1" s="1"/>
  <c r="N20" i="1"/>
  <c r="M20" i="1"/>
  <c r="P20" i="1" s="1"/>
  <c r="L20" i="1"/>
  <c r="K20" i="1"/>
  <c r="J20" i="1"/>
  <c r="I20" i="1"/>
  <c r="H20" i="1"/>
  <c r="E20" i="1" s="1"/>
  <c r="N19" i="1"/>
  <c r="M19" i="1"/>
  <c r="P19" i="1" s="1"/>
  <c r="L19" i="1"/>
  <c r="K19" i="1"/>
  <c r="J19" i="1"/>
  <c r="I19" i="1"/>
  <c r="H19" i="1"/>
  <c r="E19" i="1" s="1"/>
  <c r="N18" i="1"/>
  <c r="M18" i="1"/>
  <c r="P18" i="1" s="1"/>
  <c r="L18" i="1"/>
  <c r="K18" i="1"/>
  <c r="J18" i="1"/>
  <c r="I18" i="1"/>
  <c r="H18" i="1"/>
  <c r="E18" i="1" s="1"/>
  <c r="N17" i="1"/>
  <c r="M17" i="1"/>
  <c r="P17" i="1" s="1"/>
  <c r="L17" i="1"/>
  <c r="K17" i="1"/>
  <c r="J17" i="1"/>
  <c r="I17" i="1"/>
  <c r="H17" i="1"/>
  <c r="E17" i="1" s="1"/>
  <c r="N16" i="1"/>
  <c r="M16" i="1"/>
  <c r="P16" i="1" s="1"/>
  <c r="L16" i="1"/>
  <c r="K16" i="1"/>
  <c r="J16" i="1"/>
  <c r="I16" i="1"/>
  <c r="H16" i="1"/>
  <c r="E16" i="1" s="1"/>
  <c r="N15" i="1"/>
  <c r="M15" i="1"/>
  <c r="P15" i="1" s="1"/>
  <c r="L15" i="1"/>
  <c r="K15" i="1"/>
  <c r="J15" i="1"/>
  <c r="I15" i="1"/>
  <c r="H15" i="1"/>
  <c r="E15" i="1" s="1"/>
  <c r="N14" i="1"/>
  <c r="M14" i="1"/>
  <c r="P14" i="1" s="1"/>
  <c r="L14" i="1"/>
  <c r="K14" i="1"/>
  <c r="J14" i="1"/>
  <c r="I14" i="1"/>
  <c r="H14" i="1"/>
  <c r="E14" i="1" s="1"/>
  <c r="N13" i="1"/>
  <c r="M13" i="1"/>
  <c r="P13" i="1" s="1"/>
  <c r="L13" i="1"/>
  <c r="K13" i="1"/>
  <c r="J13" i="1"/>
  <c r="I13" i="1"/>
  <c r="H13" i="1"/>
  <c r="E13" i="1" s="1"/>
  <c r="N12" i="1"/>
  <c r="M12" i="1"/>
  <c r="P12" i="1" s="1"/>
  <c r="L12" i="1"/>
  <c r="K12" i="1"/>
  <c r="J12" i="1"/>
  <c r="I12" i="1"/>
  <c r="H12" i="1"/>
  <c r="E12" i="1" s="1"/>
  <c r="N11" i="1"/>
  <c r="M11" i="1"/>
  <c r="P11" i="1" s="1"/>
  <c r="L11" i="1"/>
  <c r="K11" i="1"/>
  <c r="J11" i="1"/>
  <c r="I11" i="1"/>
  <c r="H11" i="1"/>
  <c r="E11" i="1" s="1"/>
  <c r="N10" i="1"/>
  <c r="M10" i="1"/>
  <c r="P10" i="1" s="1"/>
  <c r="L10" i="1"/>
  <c r="K10" i="1"/>
  <c r="J10" i="1"/>
  <c r="I10" i="1"/>
  <c r="H10" i="1"/>
  <c r="E10" i="1" s="1"/>
  <c r="N9" i="1"/>
  <c r="M9" i="1"/>
  <c r="P9" i="1" s="1"/>
  <c r="L9" i="1"/>
  <c r="K9" i="1"/>
  <c r="J9" i="1"/>
  <c r="I9" i="1"/>
  <c r="H9" i="1"/>
  <c r="E9" i="1" s="1"/>
  <c r="N8" i="1"/>
  <c r="M8" i="1"/>
  <c r="P8" i="1" s="1"/>
  <c r="L8" i="1"/>
  <c r="K8" i="1"/>
  <c r="J8" i="1"/>
  <c r="I8" i="1"/>
  <c r="H8" i="1"/>
  <c r="E8" i="1" s="1"/>
  <c r="N7" i="1"/>
  <c r="M7" i="1"/>
  <c r="P7" i="1" s="1"/>
  <c r="L7" i="1"/>
  <c r="K7" i="1"/>
  <c r="J7" i="1"/>
  <c r="I7" i="1"/>
  <c r="H7" i="1"/>
  <c r="E7" i="1" s="1"/>
  <c r="N6" i="1"/>
  <c r="M6" i="1"/>
  <c r="P6" i="1" s="1"/>
  <c r="L6" i="1"/>
  <c r="K6" i="1"/>
  <c r="J6" i="1"/>
  <c r="I6" i="1"/>
  <c r="H6" i="1"/>
  <c r="E6" i="1" s="1"/>
  <c r="N5" i="1"/>
  <c r="M5" i="1"/>
  <c r="P5" i="1" s="1"/>
  <c r="L5" i="1"/>
  <c r="K5" i="1"/>
  <c r="J5" i="1"/>
  <c r="I5" i="1"/>
  <c r="H5" i="1"/>
  <c r="E5" i="1" s="1"/>
  <c r="N4" i="1"/>
  <c r="M4" i="1"/>
  <c r="P4" i="1" s="1"/>
  <c r="L4" i="1"/>
  <c r="K4" i="1"/>
  <c r="J4" i="1"/>
  <c r="I4" i="1"/>
  <c r="H4" i="1"/>
  <c r="E4" i="1" s="1"/>
  <c r="N3" i="1"/>
  <c r="L3" i="1"/>
  <c r="H3" i="1"/>
  <c r="I463" i="2" l="1"/>
  <c r="J463" i="2" s="1"/>
  <c r="K463" i="2" s="1"/>
  <c r="M463" i="2" s="1"/>
  <c r="P463" i="2" s="1"/>
  <c r="O463" i="2" s="1"/>
  <c r="I462" i="2"/>
  <c r="J462" i="2" s="1"/>
  <c r="K462" i="2" s="1"/>
  <c r="M462" i="2" s="1"/>
  <c r="P462" i="2" s="1"/>
  <c r="O462" i="2" s="1"/>
  <c r="E462" i="2"/>
  <c r="O457" i="1"/>
  <c r="O416" i="1"/>
  <c r="O293" i="1"/>
  <c r="O309" i="1"/>
  <c r="O313" i="1"/>
  <c r="O367" i="1"/>
  <c r="O373" i="1"/>
  <c r="O215" i="2"/>
  <c r="O285" i="1"/>
  <c r="O75" i="1"/>
  <c r="O148" i="1"/>
  <c r="O216" i="1"/>
  <c r="O21" i="1"/>
  <c r="O47" i="1"/>
  <c r="O69" i="1"/>
  <c r="O391" i="1"/>
  <c r="O395" i="1"/>
  <c r="O399" i="1"/>
  <c r="O357" i="1"/>
  <c r="O361" i="1"/>
  <c r="O67" i="1"/>
  <c r="O210" i="1"/>
  <c r="O302" i="1"/>
  <c r="O66" i="1"/>
  <c r="O122" i="1"/>
  <c r="O186" i="1"/>
  <c r="O187" i="1"/>
  <c r="O333" i="1"/>
  <c r="O341" i="1"/>
  <c r="O349" i="1"/>
  <c r="O365" i="1"/>
  <c r="O417" i="1"/>
  <c r="O423" i="1"/>
  <c r="O429" i="1"/>
  <c r="O225" i="1"/>
  <c r="O229" i="1"/>
  <c r="O233" i="1"/>
  <c r="O237" i="1"/>
  <c r="O241" i="1"/>
  <c r="O11" i="2"/>
  <c r="O16" i="2"/>
  <c r="O106" i="2"/>
  <c r="O39" i="1"/>
  <c r="O59" i="1"/>
  <c r="O234" i="1"/>
  <c r="O242" i="1"/>
  <c r="O301" i="1"/>
  <c r="O58" i="1"/>
  <c r="O154" i="1"/>
  <c r="O238" i="1"/>
  <c r="O100" i="1"/>
  <c r="O101" i="1"/>
  <c r="O253" i="1"/>
  <c r="O257" i="1"/>
  <c r="O261" i="1"/>
  <c r="O265" i="1"/>
  <c r="O269" i="1"/>
  <c r="O277" i="1"/>
  <c r="O281" i="1"/>
  <c r="O317" i="1"/>
  <c r="O355" i="1"/>
  <c r="O317" i="2"/>
  <c r="O72" i="1"/>
  <c r="O73" i="1"/>
  <c r="O90" i="1"/>
  <c r="O91" i="1"/>
  <c r="O160" i="1"/>
  <c r="O161" i="1"/>
  <c r="O227" i="1"/>
  <c r="O231" i="1"/>
  <c r="O235" i="1"/>
  <c r="O239" i="1"/>
  <c r="O415" i="1"/>
  <c r="O421" i="1"/>
  <c r="O353" i="2"/>
  <c r="O402" i="2"/>
  <c r="O133" i="1"/>
  <c r="O337" i="1"/>
  <c r="O387" i="1"/>
  <c r="O411" i="1"/>
  <c r="O443" i="1"/>
  <c r="N1" i="1"/>
  <c r="O36" i="1"/>
  <c r="O84" i="1"/>
  <c r="O132" i="1"/>
  <c r="O46" i="1"/>
  <c r="O78" i="1"/>
  <c r="O79" i="1"/>
  <c r="O140" i="1"/>
  <c r="O141" i="1"/>
  <c r="O175" i="1"/>
  <c r="O375" i="1"/>
  <c r="O445" i="1"/>
  <c r="O451" i="1"/>
  <c r="I123" i="2"/>
  <c r="J123" i="2" s="1"/>
  <c r="K123" i="2" s="1"/>
  <c r="E123" i="2"/>
  <c r="O7" i="1"/>
  <c r="O37" i="1"/>
  <c r="O358" i="1"/>
  <c r="O20" i="1"/>
  <c r="O203" i="1"/>
  <c r="O325" i="1"/>
  <c r="O363" i="1"/>
  <c r="O407" i="1"/>
  <c r="N1" i="2"/>
  <c r="O4" i="1"/>
  <c r="O85" i="1"/>
  <c r="O245" i="1"/>
  <c r="O247" i="1"/>
  <c r="O249" i="1"/>
  <c r="O251" i="1"/>
  <c r="O273" i="1"/>
  <c r="O275" i="1"/>
  <c r="O297" i="1"/>
  <c r="O319" i="1"/>
  <c r="O424" i="1"/>
  <c r="O425" i="1"/>
  <c r="O437" i="1"/>
  <c r="O174" i="1"/>
  <c r="O194" i="1"/>
  <c r="O195" i="1"/>
  <c r="O219" i="1"/>
  <c r="O232" i="1"/>
  <c r="O236" i="1"/>
  <c r="O240" i="1"/>
  <c r="O441" i="1"/>
  <c r="O449" i="1"/>
  <c r="O5" i="1"/>
  <c r="O6" i="1"/>
  <c r="O10" i="1"/>
  <c r="O11" i="1"/>
  <c r="O13" i="1"/>
  <c r="O109" i="1"/>
  <c r="O149" i="1"/>
  <c r="O166" i="1"/>
  <c r="O167" i="1"/>
  <c r="O169" i="1"/>
  <c r="O180" i="1"/>
  <c r="O218" i="1"/>
  <c r="O255" i="1"/>
  <c r="O259" i="1"/>
  <c r="O263" i="1"/>
  <c r="O267" i="1"/>
  <c r="O271" i="1"/>
  <c r="O289" i="1"/>
  <c r="O321" i="1"/>
  <c r="O335" i="1"/>
  <c r="O350" i="1"/>
  <c r="O353" i="1"/>
  <c r="O354" i="1"/>
  <c r="O359" i="1"/>
  <c r="O366" i="1"/>
  <c r="O369" i="1"/>
  <c r="O370" i="1"/>
  <c r="O372" i="1"/>
  <c r="O379" i="1"/>
  <c r="O383" i="1"/>
  <c r="O433" i="1"/>
  <c r="O424" i="2"/>
  <c r="O12" i="1"/>
  <c r="O31" i="1"/>
  <c r="O61" i="1"/>
  <c r="O68" i="1"/>
  <c r="O81" i="1"/>
  <c r="O129" i="1"/>
  <c r="O202" i="1"/>
  <c r="O25" i="1"/>
  <c r="O38" i="1"/>
  <c r="O74" i="1"/>
  <c r="O103" i="1"/>
  <c r="O168" i="1"/>
  <c r="O52" i="1"/>
  <c r="O53" i="1"/>
  <c r="O60" i="1"/>
  <c r="O80" i="1"/>
  <c r="O102" i="1"/>
  <c r="O120" i="1"/>
  <c r="O121" i="1"/>
  <c r="O123" i="1"/>
  <c r="O128" i="1"/>
  <c r="O134" i="1"/>
  <c r="O155" i="1"/>
  <c r="O108" i="1"/>
  <c r="O135" i="1"/>
  <c r="O142" i="1"/>
  <c r="O18" i="1"/>
  <c r="O19" i="1"/>
  <c r="O44" i="1"/>
  <c r="O45" i="1"/>
  <c r="O96" i="1"/>
  <c r="O114" i="1"/>
  <c r="O115" i="1"/>
  <c r="O146" i="1"/>
  <c r="O147" i="1"/>
  <c r="O217" i="1"/>
  <c r="O188" i="1"/>
  <c r="O189" i="1"/>
  <c r="O196" i="1"/>
  <c r="O197" i="1"/>
  <c r="O204" i="1"/>
  <c r="O205" i="1"/>
  <c r="O222" i="1"/>
  <c r="O290" i="1"/>
  <c r="O303" i="1"/>
  <c r="O318" i="1"/>
  <c r="O329" i="1"/>
  <c r="O343" i="1"/>
  <c r="O14" i="1"/>
  <c r="O26" i="1"/>
  <c r="O32" i="1"/>
  <c r="O41" i="1"/>
  <c r="O48" i="1"/>
  <c r="O49" i="1"/>
  <c r="O55" i="1"/>
  <c r="O62" i="1"/>
  <c r="O63" i="1"/>
  <c r="O70" i="1"/>
  <c r="O82" i="1"/>
  <c r="O87" i="1"/>
  <c r="O93" i="1"/>
  <c r="O98" i="1"/>
  <c r="O104" i="1"/>
  <c r="O105" i="1"/>
  <c r="O110" i="1"/>
  <c r="O111" i="1"/>
  <c r="O117" i="1"/>
  <c r="O124" i="1"/>
  <c r="O125" i="1"/>
  <c r="O130" i="1"/>
  <c r="O136" i="1"/>
  <c r="O137" i="1"/>
  <c r="O150" i="1"/>
  <c r="O151" i="1"/>
  <c r="O156" i="1"/>
  <c r="O157" i="1"/>
  <c r="O163" i="1"/>
  <c r="O170" i="1"/>
  <c r="O171" i="1"/>
  <c r="O176" i="1"/>
  <c r="O177" i="1"/>
  <c r="O182" i="1"/>
  <c r="O183" i="1"/>
  <c r="O190" i="1"/>
  <c r="O191" i="1"/>
  <c r="O198" i="1"/>
  <c r="O199" i="1"/>
  <c r="O211" i="1"/>
  <c r="O15" i="1"/>
  <c r="O27" i="1"/>
  <c r="O33" i="1"/>
  <c r="O40" i="1"/>
  <c r="O8" i="1"/>
  <c r="O9" i="1"/>
  <c r="O16" i="1"/>
  <c r="O17" i="1"/>
  <c r="O23" i="1"/>
  <c r="O28" i="1"/>
  <c r="O29" i="1"/>
  <c r="O34" i="1"/>
  <c r="O35" i="1"/>
  <c r="O42" i="1"/>
  <c r="O43" i="1"/>
  <c r="O50" i="1"/>
  <c r="O51" i="1"/>
  <c r="O56" i="1"/>
  <c r="O57" i="1"/>
  <c r="O64" i="1"/>
  <c r="O65" i="1"/>
  <c r="O77" i="1"/>
  <c r="O88" i="1"/>
  <c r="O89" i="1"/>
  <c r="O94" i="1"/>
  <c r="O95" i="1"/>
  <c r="O106" i="1"/>
  <c r="O112" i="1"/>
  <c r="O113" i="1"/>
  <c r="O118" i="1"/>
  <c r="O119" i="1"/>
  <c r="O126" i="1"/>
  <c r="O138" i="1"/>
  <c r="O139" i="1"/>
  <c r="O144" i="1"/>
  <c r="O145" i="1"/>
  <c r="O152" i="1"/>
  <c r="O158" i="1"/>
  <c r="O159" i="1"/>
  <c r="O164" i="1"/>
  <c r="O165" i="1"/>
  <c r="O172" i="1"/>
  <c r="O178" i="1"/>
  <c r="O179" i="1"/>
  <c r="O184" i="1"/>
  <c r="O185" i="1"/>
  <c r="O192" i="1"/>
  <c r="O193" i="1"/>
  <c r="O200" i="1"/>
  <c r="O201" i="1"/>
  <c r="O209" i="1"/>
  <c r="O214" i="1"/>
  <c r="O215" i="1"/>
  <c r="O223" i="1"/>
  <c r="O305" i="1"/>
  <c r="O327" i="1"/>
  <c r="O345" i="1"/>
  <c r="O427" i="1"/>
  <c r="O206" i="1"/>
  <c r="O207" i="1"/>
  <c r="O212" i="1"/>
  <c r="O213" i="1"/>
  <c r="O220" i="1"/>
  <c r="O286" i="1"/>
  <c r="O287" i="1"/>
  <c r="O298" i="1"/>
  <c r="O299" i="1"/>
  <c r="O314" i="1"/>
  <c r="O315" i="1"/>
  <c r="O326" i="1"/>
  <c r="O334" i="1"/>
  <c r="O342" i="1"/>
  <c r="O389" i="1"/>
  <c r="O413" i="1"/>
  <c r="O453" i="1"/>
  <c r="O133" i="2"/>
  <c r="O169" i="2"/>
  <c r="E370" i="2"/>
  <c r="E372" i="2"/>
  <c r="O385" i="1"/>
  <c r="O401" i="1"/>
  <c r="O405" i="1"/>
  <c r="O435" i="1"/>
  <c r="O439" i="1"/>
  <c r="O447" i="1"/>
  <c r="O455" i="1"/>
  <c r="O456" i="1"/>
  <c r="O266" i="1"/>
  <c r="O268" i="1"/>
  <c r="O270" i="1"/>
  <c r="O278" i="1"/>
  <c r="O279" i="1"/>
  <c r="O306" i="1"/>
  <c r="O307" i="1"/>
  <c r="O322" i="1"/>
  <c r="O330" i="1"/>
  <c r="O338" i="1"/>
  <c r="O346" i="1"/>
  <c r="O351" i="1"/>
  <c r="O381" i="1"/>
  <c r="O397" i="1"/>
  <c r="O431" i="1"/>
  <c r="O224" i="1"/>
  <c r="O226" i="1"/>
  <c r="O228" i="1"/>
  <c r="O230" i="1"/>
  <c r="O282" i="1"/>
  <c r="O283" i="1"/>
  <c r="O294" i="1"/>
  <c r="O295" i="1"/>
  <c r="O310" i="1"/>
  <c r="O311" i="1"/>
  <c r="O323" i="1"/>
  <c r="O331" i="1"/>
  <c r="O339" i="1"/>
  <c r="O377" i="1"/>
  <c r="O393" i="1"/>
  <c r="E117" i="2"/>
  <c r="O149" i="2"/>
  <c r="O214" i="2"/>
  <c r="E362" i="2"/>
  <c r="E410" i="2"/>
  <c r="E102" i="2"/>
  <c r="E103" i="2"/>
  <c r="E104" i="2"/>
  <c r="E382" i="2"/>
  <c r="E416" i="2"/>
  <c r="I425" i="2"/>
  <c r="J425" i="2" s="1"/>
  <c r="K425" i="2" s="1"/>
  <c r="M425" i="2" s="1"/>
  <c r="P425" i="2" s="1"/>
  <c r="O425" i="2" s="1"/>
  <c r="E88" i="2"/>
  <c r="E96" i="2"/>
  <c r="E108" i="2"/>
  <c r="E110" i="2"/>
  <c r="E111" i="2"/>
  <c r="E137" i="2"/>
  <c r="E354" i="2"/>
  <c r="E394" i="2"/>
  <c r="E412" i="2"/>
  <c r="O105" i="2"/>
  <c r="O267" i="2"/>
  <c r="E408" i="2"/>
  <c r="O305" i="2"/>
  <c r="E406" i="2"/>
  <c r="E422" i="2"/>
  <c r="O461" i="2"/>
  <c r="E90" i="2"/>
  <c r="E94" i="2"/>
  <c r="E100" i="2"/>
  <c r="E129" i="2"/>
  <c r="O154" i="2"/>
  <c r="E359" i="2"/>
  <c r="E374" i="2"/>
  <c r="E396" i="2"/>
  <c r="E404" i="2"/>
  <c r="E418" i="2"/>
  <c r="I125" i="2"/>
  <c r="J125" i="2" s="1"/>
  <c r="K125" i="2" s="1"/>
  <c r="M125" i="2" s="1"/>
  <c r="P125" i="2" s="1"/>
  <c r="O125" i="2" s="1"/>
  <c r="O160" i="2"/>
  <c r="O320" i="2"/>
  <c r="O321" i="2"/>
  <c r="O322" i="2"/>
  <c r="O349" i="2"/>
  <c r="K135" i="2"/>
  <c r="O148" i="2"/>
  <c r="O192" i="2"/>
  <c r="I315" i="2"/>
  <c r="J315" i="2" s="1"/>
  <c r="K315" i="2" s="1"/>
  <c r="M315" i="2" s="1"/>
  <c r="P315" i="2" s="1"/>
  <c r="O315" i="2" s="1"/>
  <c r="K355" i="2"/>
  <c r="K420" i="2"/>
  <c r="M420" i="2" s="1"/>
  <c r="P420" i="2" s="1"/>
  <c r="O420" i="2" s="1"/>
  <c r="O439" i="2"/>
  <c r="O57" i="2"/>
  <c r="O58" i="2"/>
  <c r="O59" i="2"/>
  <c r="O60" i="2"/>
  <c r="O61" i="2"/>
  <c r="O62" i="2"/>
  <c r="K77" i="2"/>
  <c r="K79" i="2"/>
  <c r="K81" i="2"/>
  <c r="K83" i="2"/>
  <c r="K87" i="2"/>
  <c r="K89" i="2"/>
  <c r="K91" i="2"/>
  <c r="O93" i="2"/>
  <c r="I107" i="2"/>
  <c r="J107" i="2" s="1"/>
  <c r="K107" i="2" s="1"/>
  <c r="M107" i="2" s="1"/>
  <c r="O109" i="2"/>
  <c r="I112" i="2"/>
  <c r="J112" i="2" s="1"/>
  <c r="K112" i="2" s="1"/>
  <c r="M112" i="2" s="1"/>
  <c r="P112" i="2" s="1"/>
  <c r="O112" i="2" s="1"/>
  <c r="O121" i="2"/>
  <c r="K73" i="2"/>
  <c r="M73" i="2" s="1"/>
  <c r="P73" i="2" s="1"/>
  <c r="O73" i="2" s="1"/>
  <c r="K75" i="2"/>
  <c r="M75" i="2" s="1"/>
  <c r="P75" i="2" s="1"/>
  <c r="O75" i="2" s="1"/>
  <c r="E84" i="2"/>
  <c r="I95" i="2"/>
  <c r="J95" i="2" s="1"/>
  <c r="K95" i="2" s="1"/>
  <c r="M95" i="2" s="1"/>
  <c r="P95" i="2" s="1"/>
  <c r="O95" i="2" s="1"/>
  <c r="E98" i="2"/>
  <c r="E119" i="2"/>
  <c r="E135" i="2"/>
  <c r="E139" i="2"/>
  <c r="O190" i="2"/>
  <c r="O196" i="2"/>
  <c r="I210" i="2"/>
  <c r="J210" i="2" s="1"/>
  <c r="K210" i="2" s="1"/>
  <c r="M210" i="2" s="1"/>
  <c r="P210" i="2" s="1"/>
  <c r="O210" i="2" s="1"/>
  <c r="I212" i="2"/>
  <c r="J212" i="2" s="1"/>
  <c r="K212" i="2" s="1"/>
  <c r="M212" i="2" s="1"/>
  <c r="P212" i="2" s="1"/>
  <c r="O212" i="2" s="1"/>
  <c r="E217" i="2"/>
  <c r="O234" i="2"/>
  <c r="O246" i="2"/>
  <c r="O270" i="2"/>
  <c r="O271" i="2"/>
  <c r="O284" i="2"/>
  <c r="E288" i="2"/>
  <c r="E355" i="2"/>
  <c r="O357" i="2"/>
  <c r="E366" i="2"/>
  <c r="E368" i="2"/>
  <c r="E378" i="2"/>
  <c r="E380" i="2"/>
  <c r="E390" i="2"/>
  <c r="O460" i="2"/>
  <c r="E386" i="2"/>
  <c r="E388" i="2"/>
  <c r="E398" i="2"/>
  <c r="E400" i="2"/>
  <c r="E420" i="2"/>
  <c r="M77" i="2"/>
  <c r="P77" i="2" s="1"/>
  <c r="O77" i="2" s="1"/>
  <c r="M79" i="2"/>
  <c r="P79" i="2" s="1"/>
  <c r="O79" i="2" s="1"/>
  <c r="M81" i="2"/>
  <c r="P81" i="2" s="1"/>
  <c r="O81" i="2" s="1"/>
  <c r="M83" i="2"/>
  <c r="M87" i="2"/>
  <c r="P87" i="2" s="1"/>
  <c r="O87" i="2" s="1"/>
  <c r="M89" i="2"/>
  <c r="P89" i="2" s="1"/>
  <c r="O89" i="2" s="1"/>
  <c r="M91" i="2"/>
  <c r="P91" i="2" s="1"/>
  <c r="O91" i="2" s="1"/>
  <c r="M100" i="2"/>
  <c r="P100" i="2" s="1"/>
  <c r="O100" i="2" s="1"/>
  <c r="M102" i="2"/>
  <c r="P102" i="2" s="1"/>
  <c r="O102" i="2" s="1"/>
  <c r="M117" i="2"/>
  <c r="P117" i="2" s="1"/>
  <c r="O117" i="2" s="1"/>
  <c r="M123" i="2"/>
  <c r="P123" i="2" s="1"/>
  <c r="O123" i="2" s="1"/>
  <c r="M147" i="2"/>
  <c r="P147" i="2" s="1"/>
  <c r="O147" i="2" s="1"/>
  <c r="M288" i="2"/>
  <c r="P288" i="2" s="1"/>
  <c r="O288" i="2" s="1"/>
  <c r="M366" i="2"/>
  <c r="P366" i="2" s="1"/>
  <c r="O366" i="2" s="1"/>
  <c r="M380" i="2"/>
  <c r="P380" i="2" s="1"/>
  <c r="O380" i="2" s="1"/>
  <c r="M390" i="2"/>
  <c r="P390" i="2" s="1"/>
  <c r="O390" i="2" s="1"/>
  <c r="M416" i="2"/>
  <c r="P416" i="2" s="1"/>
  <c r="O416" i="2" s="1"/>
  <c r="M418" i="2"/>
  <c r="P418" i="2" s="1"/>
  <c r="O418" i="2" s="1"/>
  <c r="M88" i="2"/>
  <c r="P88" i="2" s="1"/>
  <c r="O88" i="2" s="1"/>
  <c r="M90" i="2"/>
  <c r="P90" i="2" s="1"/>
  <c r="O90" i="2" s="1"/>
  <c r="M103" i="2"/>
  <c r="P103" i="2" s="1"/>
  <c r="O103" i="2" s="1"/>
  <c r="M104" i="2"/>
  <c r="P104" i="2" s="1"/>
  <c r="O104" i="2" s="1"/>
  <c r="M113" i="2"/>
  <c r="P113" i="2" s="1"/>
  <c r="O113" i="2" s="1"/>
  <c r="M135" i="2"/>
  <c r="P135" i="2" s="1"/>
  <c r="O135" i="2" s="1"/>
  <c r="M355" i="2"/>
  <c r="P355" i="2" s="1"/>
  <c r="O355" i="2" s="1"/>
  <c r="M378" i="2"/>
  <c r="P378" i="2" s="1"/>
  <c r="O378" i="2" s="1"/>
  <c r="M388" i="2"/>
  <c r="P388" i="2" s="1"/>
  <c r="O388" i="2" s="1"/>
  <c r="M398" i="2"/>
  <c r="P398" i="2" s="1"/>
  <c r="O398" i="2" s="1"/>
  <c r="M400" i="2"/>
  <c r="P400" i="2" s="1"/>
  <c r="O400" i="2" s="1"/>
  <c r="M94" i="2"/>
  <c r="P94" i="2" s="1"/>
  <c r="O94" i="2" s="1"/>
  <c r="M96" i="2"/>
  <c r="P96" i="2" s="1"/>
  <c r="O96" i="2" s="1"/>
  <c r="M108" i="2"/>
  <c r="P108" i="2" s="1"/>
  <c r="O108" i="2" s="1"/>
  <c r="M110" i="2"/>
  <c r="P110" i="2" s="1"/>
  <c r="O110" i="2" s="1"/>
  <c r="M374" i="2"/>
  <c r="P374" i="2" s="1"/>
  <c r="O374" i="2" s="1"/>
  <c r="M386" i="2"/>
  <c r="P386" i="2" s="1"/>
  <c r="O386" i="2" s="1"/>
  <c r="M396" i="2"/>
  <c r="P396" i="2" s="1"/>
  <c r="O396" i="2" s="1"/>
  <c r="M408" i="2"/>
  <c r="P408" i="2" s="1"/>
  <c r="O408" i="2" s="1"/>
  <c r="M422" i="2"/>
  <c r="P422" i="2" s="1"/>
  <c r="O422" i="2" s="1"/>
  <c r="M84" i="2"/>
  <c r="P84" i="2" s="1"/>
  <c r="O84" i="2" s="1"/>
  <c r="M98" i="2"/>
  <c r="P98" i="2" s="1"/>
  <c r="O98" i="2" s="1"/>
  <c r="M111" i="2"/>
  <c r="P111" i="2" s="1"/>
  <c r="O111" i="2" s="1"/>
  <c r="M119" i="2"/>
  <c r="P119" i="2" s="1"/>
  <c r="O119" i="2" s="1"/>
  <c r="M129" i="2"/>
  <c r="P129" i="2" s="1"/>
  <c r="O129" i="2" s="1"/>
  <c r="M217" i="2"/>
  <c r="P217" i="2" s="1"/>
  <c r="O217" i="2" s="1"/>
  <c r="M286" i="2"/>
  <c r="P286" i="2" s="1"/>
  <c r="O286" i="2" s="1"/>
  <c r="M359" i="2"/>
  <c r="P359" i="2" s="1"/>
  <c r="O359" i="2" s="1"/>
  <c r="M368" i="2"/>
  <c r="P368" i="2" s="1"/>
  <c r="O368" i="2" s="1"/>
  <c r="M372" i="2"/>
  <c r="P372" i="2" s="1"/>
  <c r="O372" i="2" s="1"/>
  <c r="M382" i="2"/>
  <c r="P382" i="2" s="1"/>
  <c r="O382" i="2" s="1"/>
  <c r="M394" i="2"/>
  <c r="P394" i="2" s="1"/>
  <c r="O394" i="2" s="1"/>
  <c r="M404" i="2"/>
  <c r="P404" i="2" s="1"/>
  <c r="O404" i="2" s="1"/>
  <c r="M406" i="2"/>
  <c r="P406" i="2" s="1"/>
  <c r="O406" i="2" s="1"/>
  <c r="M410" i="2"/>
  <c r="P410" i="2" s="1"/>
  <c r="O410" i="2" s="1"/>
  <c r="M412" i="2"/>
  <c r="P412" i="2" s="1"/>
  <c r="O412" i="2" s="1"/>
  <c r="O244" i="1"/>
  <c r="O246" i="1"/>
  <c r="O248" i="1"/>
  <c r="O250" i="1"/>
  <c r="O274" i="1"/>
  <c r="O254" i="1"/>
  <c r="O256" i="1"/>
  <c r="O258" i="1"/>
  <c r="O260" i="1"/>
  <c r="O262" i="1"/>
  <c r="O264" i="1"/>
  <c r="O356" i="1"/>
  <c r="O364" i="1"/>
  <c r="O374" i="1"/>
  <c r="O420" i="1"/>
  <c r="I3" i="1"/>
  <c r="J3" i="1" s="1"/>
  <c r="K3" i="1" s="1"/>
  <c r="M3" i="1" s="1"/>
  <c r="P3" i="1" s="1"/>
  <c r="O280" i="1"/>
  <c r="O284" i="1"/>
  <c r="O288" i="1"/>
  <c r="O292" i="1"/>
  <c r="O296" i="1"/>
  <c r="O300" i="1"/>
  <c r="O304" i="1"/>
  <c r="O308" i="1"/>
  <c r="O312" i="1"/>
  <c r="O316" i="1"/>
  <c r="O320" i="1"/>
  <c r="O324" i="1"/>
  <c r="O328" i="1"/>
  <c r="O332" i="1"/>
  <c r="O336" i="1"/>
  <c r="O340" i="1"/>
  <c r="O344" i="1"/>
  <c r="O348" i="1"/>
  <c r="O352" i="1"/>
  <c r="O362" i="1"/>
  <c r="D1" i="1"/>
  <c r="E3" i="1"/>
  <c r="O360" i="1"/>
  <c r="O368" i="1"/>
  <c r="O428" i="1"/>
  <c r="O378" i="1"/>
  <c r="O382" i="1"/>
  <c r="O386" i="1"/>
  <c r="O390" i="1"/>
  <c r="O394" i="1"/>
  <c r="O398" i="1"/>
  <c r="O402" i="1"/>
  <c r="O406" i="1"/>
  <c r="O410" i="1"/>
  <c r="O432" i="1"/>
  <c r="O436" i="1"/>
  <c r="O440" i="1"/>
  <c r="O444" i="1"/>
  <c r="O448" i="1"/>
  <c r="O452" i="1"/>
  <c r="K85" i="2"/>
  <c r="M85" i="2" s="1"/>
  <c r="P85" i="2" s="1"/>
  <c r="O85" i="2" s="1"/>
  <c r="O418" i="1"/>
  <c r="O422" i="1"/>
  <c r="O426" i="1"/>
  <c r="O454" i="1"/>
  <c r="K101" i="2"/>
  <c r="M101" i="2" s="1"/>
  <c r="P101" i="2" s="1"/>
  <c r="O101" i="2" s="1"/>
  <c r="O376" i="1"/>
  <c r="O380" i="1"/>
  <c r="O384" i="1"/>
  <c r="O388" i="1"/>
  <c r="O392" i="1"/>
  <c r="O396" i="1"/>
  <c r="O400" i="1"/>
  <c r="O404" i="1"/>
  <c r="O408" i="1"/>
  <c r="O412" i="1"/>
  <c r="O434" i="1"/>
  <c r="O438" i="1"/>
  <c r="O442" i="1"/>
  <c r="O446" i="1"/>
  <c r="O450" i="1"/>
  <c r="I114" i="2"/>
  <c r="J114" i="2" s="1"/>
  <c r="K114" i="2" s="1"/>
  <c r="M114" i="2" s="1"/>
  <c r="P114" i="2" s="1"/>
  <c r="O114" i="2" s="1"/>
  <c r="E115" i="2"/>
  <c r="K115" i="2"/>
  <c r="M115" i="2" s="1"/>
  <c r="P115" i="2" s="1"/>
  <c r="O115" i="2" s="1"/>
  <c r="I118" i="2"/>
  <c r="J118" i="2" s="1"/>
  <c r="K118" i="2" s="1"/>
  <c r="M118" i="2" s="1"/>
  <c r="P118" i="2" s="1"/>
  <c r="O118" i="2" s="1"/>
  <c r="I120" i="2"/>
  <c r="J120" i="2" s="1"/>
  <c r="K120" i="2" s="1"/>
  <c r="M120" i="2" s="1"/>
  <c r="P120" i="2" s="1"/>
  <c r="O120" i="2" s="1"/>
  <c r="I122" i="2"/>
  <c r="J122" i="2" s="1"/>
  <c r="K122" i="2" s="1"/>
  <c r="M122" i="2" s="1"/>
  <c r="P122" i="2" s="1"/>
  <c r="O122" i="2" s="1"/>
  <c r="I124" i="2"/>
  <c r="J124" i="2" s="1"/>
  <c r="K124" i="2" s="1"/>
  <c r="M124" i="2" s="1"/>
  <c r="P124" i="2" s="1"/>
  <c r="O124" i="2" s="1"/>
  <c r="I126" i="2"/>
  <c r="J126" i="2" s="1"/>
  <c r="K126" i="2" s="1"/>
  <c r="M126" i="2" s="1"/>
  <c r="P126" i="2" s="1"/>
  <c r="O126" i="2" s="1"/>
  <c r="I128" i="2"/>
  <c r="J128" i="2" s="1"/>
  <c r="K128" i="2" s="1"/>
  <c r="M128" i="2" s="1"/>
  <c r="P128" i="2" s="1"/>
  <c r="O128" i="2" s="1"/>
  <c r="I130" i="2"/>
  <c r="J130" i="2" s="1"/>
  <c r="K130" i="2" s="1"/>
  <c r="M130" i="2" s="1"/>
  <c r="P130" i="2" s="1"/>
  <c r="O130" i="2" s="1"/>
  <c r="I132" i="2"/>
  <c r="J132" i="2" s="1"/>
  <c r="K132" i="2" s="1"/>
  <c r="M132" i="2" s="1"/>
  <c r="P132" i="2" s="1"/>
  <c r="O132" i="2" s="1"/>
  <c r="I134" i="2"/>
  <c r="J134" i="2" s="1"/>
  <c r="K134" i="2" s="1"/>
  <c r="M134" i="2" s="1"/>
  <c r="P134" i="2" s="1"/>
  <c r="O134" i="2" s="1"/>
  <c r="E136" i="2"/>
  <c r="I153" i="2"/>
  <c r="J153" i="2" s="1"/>
  <c r="K153" i="2" s="1"/>
  <c r="M153" i="2" s="1"/>
  <c r="E153" i="2"/>
  <c r="I159" i="2"/>
  <c r="J159" i="2" s="1"/>
  <c r="K159" i="2" s="1"/>
  <c r="M159" i="2" s="1"/>
  <c r="P159" i="2" s="1"/>
  <c r="O159" i="2" s="1"/>
  <c r="E159" i="2"/>
  <c r="I167" i="2"/>
  <c r="J167" i="2" s="1"/>
  <c r="K167" i="2" s="1"/>
  <c r="M167" i="2" s="1"/>
  <c r="P167" i="2" s="1"/>
  <c r="O167" i="2" s="1"/>
  <c r="E167" i="2"/>
  <c r="E172" i="2"/>
  <c r="I172" i="2"/>
  <c r="J172" i="2" s="1"/>
  <c r="K172" i="2" s="1"/>
  <c r="M172" i="2" s="1"/>
  <c r="P172" i="2" s="1"/>
  <c r="O172" i="2" s="1"/>
  <c r="I175" i="2"/>
  <c r="J175" i="2" s="1"/>
  <c r="K175" i="2" s="1"/>
  <c r="M175" i="2" s="1"/>
  <c r="P175" i="2" s="1"/>
  <c r="O175" i="2" s="1"/>
  <c r="E175" i="2"/>
  <c r="E180" i="2"/>
  <c r="I180" i="2"/>
  <c r="J180" i="2" s="1"/>
  <c r="K180" i="2" s="1"/>
  <c r="M180" i="2" s="1"/>
  <c r="P180" i="2" s="1"/>
  <c r="O180" i="2" s="1"/>
  <c r="E3" i="2"/>
  <c r="K3" i="2"/>
  <c r="M3" i="2" s="1"/>
  <c r="P3" i="2" s="1"/>
  <c r="I4" i="2"/>
  <c r="J4" i="2" s="1"/>
  <c r="K4" i="2" s="1"/>
  <c r="M4" i="2" s="1"/>
  <c r="P4" i="2" s="1"/>
  <c r="O4" i="2" s="1"/>
  <c r="E5" i="2"/>
  <c r="K5" i="2"/>
  <c r="M5" i="2" s="1"/>
  <c r="P5" i="2" s="1"/>
  <c r="O5" i="2" s="1"/>
  <c r="I6" i="2"/>
  <c r="J6" i="2" s="1"/>
  <c r="K6" i="2" s="1"/>
  <c r="M6" i="2" s="1"/>
  <c r="P6" i="2" s="1"/>
  <c r="O6" i="2" s="1"/>
  <c r="E7" i="2"/>
  <c r="K7" i="2"/>
  <c r="M7" i="2" s="1"/>
  <c r="P7" i="2" s="1"/>
  <c r="O7" i="2" s="1"/>
  <c r="I8" i="2"/>
  <c r="J8" i="2" s="1"/>
  <c r="K8" i="2" s="1"/>
  <c r="M8" i="2" s="1"/>
  <c r="P8" i="2" s="1"/>
  <c r="O8" i="2" s="1"/>
  <c r="E9" i="2"/>
  <c r="K9" i="2"/>
  <c r="M9" i="2" s="1"/>
  <c r="P9" i="2" s="1"/>
  <c r="O9" i="2" s="1"/>
  <c r="I10" i="2"/>
  <c r="J10" i="2" s="1"/>
  <c r="K10" i="2" s="1"/>
  <c r="M10" i="2" s="1"/>
  <c r="P10" i="2" s="1"/>
  <c r="O10" i="2" s="1"/>
  <c r="I12" i="2"/>
  <c r="J12" i="2" s="1"/>
  <c r="K12" i="2" s="1"/>
  <c r="M12" i="2" s="1"/>
  <c r="P12" i="2" s="1"/>
  <c r="O12" i="2" s="1"/>
  <c r="E13" i="2"/>
  <c r="K13" i="2"/>
  <c r="M13" i="2" s="1"/>
  <c r="P13" i="2" s="1"/>
  <c r="O13" i="2" s="1"/>
  <c r="I14" i="2"/>
  <c r="J14" i="2" s="1"/>
  <c r="K14" i="2" s="1"/>
  <c r="M14" i="2" s="1"/>
  <c r="P14" i="2" s="1"/>
  <c r="O14" i="2" s="1"/>
  <c r="E15" i="2"/>
  <c r="K15" i="2"/>
  <c r="M15" i="2" s="1"/>
  <c r="P15" i="2" s="1"/>
  <c r="O15" i="2" s="1"/>
  <c r="E17" i="2"/>
  <c r="K17" i="2"/>
  <c r="M17" i="2" s="1"/>
  <c r="P17" i="2" s="1"/>
  <c r="O17" i="2" s="1"/>
  <c r="I18" i="2"/>
  <c r="J18" i="2" s="1"/>
  <c r="K18" i="2" s="1"/>
  <c r="M18" i="2" s="1"/>
  <c r="P18" i="2" s="1"/>
  <c r="O18" i="2" s="1"/>
  <c r="E19" i="2"/>
  <c r="K19" i="2"/>
  <c r="M19" i="2" s="1"/>
  <c r="P19" i="2" s="1"/>
  <c r="O19" i="2" s="1"/>
  <c r="I20" i="2"/>
  <c r="J20" i="2" s="1"/>
  <c r="K20" i="2" s="1"/>
  <c r="M20" i="2" s="1"/>
  <c r="P20" i="2" s="1"/>
  <c r="O20" i="2" s="1"/>
  <c r="E21" i="2"/>
  <c r="K21" i="2"/>
  <c r="M21" i="2" s="1"/>
  <c r="P21" i="2" s="1"/>
  <c r="O21" i="2" s="1"/>
  <c r="E23" i="2"/>
  <c r="K23" i="2"/>
  <c r="M23" i="2" s="1"/>
  <c r="P23" i="2" s="1"/>
  <c r="O23" i="2" s="1"/>
  <c r="E25" i="2"/>
  <c r="K25" i="2"/>
  <c r="M25" i="2" s="1"/>
  <c r="P25" i="2" s="1"/>
  <c r="O25" i="2" s="1"/>
  <c r="I26" i="2"/>
  <c r="J26" i="2" s="1"/>
  <c r="K26" i="2" s="1"/>
  <c r="M26" i="2" s="1"/>
  <c r="P26" i="2" s="1"/>
  <c r="O26" i="2" s="1"/>
  <c r="E27" i="2"/>
  <c r="K27" i="2"/>
  <c r="M27" i="2" s="1"/>
  <c r="P27" i="2" s="1"/>
  <c r="O27" i="2" s="1"/>
  <c r="I28" i="2"/>
  <c r="J28" i="2" s="1"/>
  <c r="K28" i="2" s="1"/>
  <c r="M28" i="2" s="1"/>
  <c r="P28" i="2" s="1"/>
  <c r="O28" i="2" s="1"/>
  <c r="E29" i="2"/>
  <c r="K29" i="2"/>
  <c r="M29" i="2" s="1"/>
  <c r="P29" i="2" s="1"/>
  <c r="O29" i="2" s="1"/>
  <c r="I30" i="2"/>
  <c r="J30" i="2" s="1"/>
  <c r="K30" i="2" s="1"/>
  <c r="M30" i="2" s="1"/>
  <c r="E31" i="2"/>
  <c r="K31" i="2"/>
  <c r="M31" i="2" s="1"/>
  <c r="P31" i="2" s="1"/>
  <c r="O31" i="2" s="1"/>
  <c r="I32" i="2"/>
  <c r="J32" i="2" s="1"/>
  <c r="K32" i="2" s="1"/>
  <c r="M32" i="2" s="1"/>
  <c r="P32" i="2" s="1"/>
  <c r="O32" i="2" s="1"/>
  <c r="E33" i="2"/>
  <c r="K33" i="2"/>
  <c r="M33" i="2" s="1"/>
  <c r="P33" i="2" s="1"/>
  <c r="O33" i="2" s="1"/>
  <c r="I34" i="2"/>
  <c r="J34" i="2" s="1"/>
  <c r="K34" i="2" s="1"/>
  <c r="M34" i="2" s="1"/>
  <c r="P34" i="2" s="1"/>
  <c r="O34" i="2" s="1"/>
  <c r="E35" i="2"/>
  <c r="K35" i="2"/>
  <c r="M35" i="2" s="1"/>
  <c r="P35" i="2" s="1"/>
  <c r="O35" i="2" s="1"/>
  <c r="I36" i="2"/>
  <c r="J36" i="2" s="1"/>
  <c r="K36" i="2" s="1"/>
  <c r="M36" i="2" s="1"/>
  <c r="P36" i="2" s="1"/>
  <c r="O36" i="2" s="1"/>
  <c r="E37" i="2"/>
  <c r="K37" i="2"/>
  <c r="M37" i="2" s="1"/>
  <c r="P37" i="2" s="1"/>
  <c r="O37" i="2" s="1"/>
  <c r="I38" i="2"/>
  <c r="J38" i="2" s="1"/>
  <c r="K38" i="2" s="1"/>
  <c r="M38" i="2" s="1"/>
  <c r="P38" i="2" s="1"/>
  <c r="O38" i="2" s="1"/>
  <c r="E39" i="2"/>
  <c r="K39" i="2"/>
  <c r="M39" i="2" s="1"/>
  <c r="P39" i="2" s="1"/>
  <c r="O39" i="2" s="1"/>
  <c r="I40" i="2"/>
  <c r="J40" i="2" s="1"/>
  <c r="K40" i="2" s="1"/>
  <c r="M40" i="2" s="1"/>
  <c r="P40" i="2" s="1"/>
  <c r="O40" i="2" s="1"/>
  <c r="E41" i="2"/>
  <c r="K41" i="2"/>
  <c r="M41" i="2" s="1"/>
  <c r="P41" i="2" s="1"/>
  <c r="O41" i="2" s="1"/>
  <c r="I42" i="2"/>
  <c r="J42" i="2" s="1"/>
  <c r="K42" i="2" s="1"/>
  <c r="M42" i="2" s="1"/>
  <c r="P42" i="2" s="1"/>
  <c r="O42" i="2" s="1"/>
  <c r="E43" i="2"/>
  <c r="K43" i="2"/>
  <c r="M43" i="2" s="1"/>
  <c r="P43" i="2" s="1"/>
  <c r="O43" i="2" s="1"/>
  <c r="I44" i="2"/>
  <c r="J44" i="2" s="1"/>
  <c r="K44" i="2" s="1"/>
  <c r="M44" i="2" s="1"/>
  <c r="P44" i="2" s="1"/>
  <c r="O44" i="2" s="1"/>
  <c r="E45" i="2"/>
  <c r="K45" i="2"/>
  <c r="M45" i="2" s="1"/>
  <c r="P45" i="2" s="1"/>
  <c r="O45" i="2" s="1"/>
  <c r="I46" i="2"/>
  <c r="J46" i="2" s="1"/>
  <c r="K46" i="2" s="1"/>
  <c r="M46" i="2" s="1"/>
  <c r="P46" i="2" s="1"/>
  <c r="O46" i="2" s="1"/>
  <c r="E47" i="2"/>
  <c r="K47" i="2"/>
  <c r="M47" i="2" s="1"/>
  <c r="P47" i="2" s="1"/>
  <c r="O47" i="2" s="1"/>
  <c r="I48" i="2"/>
  <c r="J48" i="2" s="1"/>
  <c r="K48" i="2" s="1"/>
  <c r="M48" i="2" s="1"/>
  <c r="P48" i="2" s="1"/>
  <c r="O48" i="2" s="1"/>
  <c r="E49" i="2"/>
  <c r="K49" i="2"/>
  <c r="M49" i="2" s="1"/>
  <c r="P49" i="2" s="1"/>
  <c r="O49" i="2" s="1"/>
  <c r="I50" i="2"/>
  <c r="J50" i="2" s="1"/>
  <c r="K50" i="2" s="1"/>
  <c r="M50" i="2" s="1"/>
  <c r="P50" i="2" s="1"/>
  <c r="O50" i="2" s="1"/>
  <c r="E51" i="2"/>
  <c r="K51" i="2"/>
  <c r="M51" i="2" s="1"/>
  <c r="P51" i="2" s="1"/>
  <c r="O51" i="2" s="1"/>
  <c r="I52" i="2"/>
  <c r="J52" i="2" s="1"/>
  <c r="K52" i="2" s="1"/>
  <c r="M52" i="2" s="1"/>
  <c r="P52" i="2" s="1"/>
  <c r="O52" i="2" s="1"/>
  <c r="E53" i="2"/>
  <c r="K53" i="2"/>
  <c r="M53" i="2" s="1"/>
  <c r="P53" i="2" s="1"/>
  <c r="O53" i="2" s="1"/>
  <c r="E55" i="2"/>
  <c r="K55" i="2"/>
  <c r="M55" i="2" s="1"/>
  <c r="P55" i="2" s="1"/>
  <c r="O55" i="2" s="1"/>
  <c r="I56" i="2"/>
  <c r="J56" i="2" s="1"/>
  <c r="K56" i="2" s="1"/>
  <c r="M56" i="2" s="1"/>
  <c r="P56" i="2" s="1"/>
  <c r="O56" i="2" s="1"/>
  <c r="E63" i="2"/>
  <c r="K63" i="2"/>
  <c r="M63" i="2" s="1"/>
  <c r="P63" i="2" s="1"/>
  <c r="O63" i="2" s="1"/>
  <c r="I64" i="2"/>
  <c r="J64" i="2" s="1"/>
  <c r="K64" i="2" s="1"/>
  <c r="M64" i="2" s="1"/>
  <c r="P64" i="2" s="1"/>
  <c r="O64" i="2" s="1"/>
  <c r="E65" i="2"/>
  <c r="K65" i="2"/>
  <c r="M65" i="2" s="1"/>
  <c r="P65" i="2" s="1"/>
  <c r="O65" i="2" s="1"/>
  <c r="I66" i="2"/>
  <c r="J66" i="2" s="1"/>
  <c r="K66" i="2" s="1"/>
  <c r="M66" i="2" s="1"/>
  <c r="P66" i="2" s="1"/>
  <c r="O66" i="2" s="1"/>
  <c r="E67" i="2"/>
  <c r="K67" i="2"/>
  <c r="M67" i="2" s="1"/>
  <c r="P67" i="2" s="1"/>
  <c r="O67" i="2" s="1"/>
  <c r="I68" i="2"/>
  <c r="J68" i="2" s="1"/>
  <c r="K68" i="2" s="1"/>
  <c r="M68" i="2" s="1"/>
  <c r="P68" i="2" s="1"/>
  <c r="O68" i="2" s="1"/>
  <c r="E69" i="2"/>
  <c r="K69" i="2"/>
  <c r="M69" i="2" s="1"/>
  <c r="P69" i="2" s="1"/>
  <c r="O69" i="2" s="1"/>
  <c r="I70" i="2"/>
  <c r="J70" i="2" s="1"/>
  <c r="K70" i="2" s="1"/>
  <c r="M70" i="2" s="1"/>
  <c r="P70" i="2" s="1"/>
  <c r="O70" i="2" s="1"/>
  <c r="E71" i="2"/>
  <c r="K71" i="2"/>
  <c r="M71" i="2" s="1"/>
  <c r="I72" i="2"/>
  <c r="J72" i="2" s="1"/>
  <c r="K72" i="2" s="1"/>
  <c r="M72" i="2" s="1"/>
  <c r="P72" i="2" s="1"/>
  <c r="O72" i="2" s="1"/>
  <c r="E73" i="2"/>
  <c r="I74" i="2"/>
  <c r="J74" i="2" s="1"/>
  <c r="K74" i="2" s="1"/>
  <c r="M74" i="2" s="1"/>
  <c r="P74" i="2" s="1"/>
  <c r="O74" i="2" s="1"/>
  <c r="E75" i="2"/>
  <c r="I76" i="2"/>
  <c r="J76" i="2" s="1"/>
  <c r="K76" i="2" s="1"/>
  <c r="M76" i="2" s="1"/>
  <c r="E77" i="2"/>
  <c r="I78" i="2"/>
  <c r="J78" i="2" s="1"/>
  <c r="K78" i="2" s="1"/>
  <c r="M78" i="2" s="1"/>
  <c r="P78" i="2" s="1"/>
  <c r="O78" i="2" s="1"/>
  <c r="E79" i="2"/>
  <c r="I80" i="2"/>
  <c r="J80" i="2" s="1"/>
  <c r="K80" i="2" s="1"/>
  <c r="M80" i="2" s="1"/>
  <c r="P80" i="2" s="1"/>
  <c r="O80" i="2" s="1"/>
  <c r="E81" i="2"/>
  <c r="I82" i="2"/>
  <c r="J82" i="2" s="1"/>
  <c r="K82" i="2" s="1"/>
  <c r="M82" i="2" s="1"/>
  <c r="P82" i="2" s="1"/>
  <c r="O82" i="2" s="1"/>
  <c r="E83" i="2"/>
  <c r="E85" i="2"/>
  <c r="E87" i="2"/>
  <c r="E89" i="2"/>
  <c r="E91" i="2"/>
  <c r="E95" i="2"/>
  <c r="E101" i="2"/>
  <c r="I136" i="2"/>
  <c r="J136" i="2" s="1"/>
  <c r="K136" i="2" s="1"/>
  <c r="M136" i="2" s="1"/>
  <c r="P136" i="2" s="1"/>
  <c r="O136" i="2" s="1"/>
  <c r="O138" i="2"/>
  <c r="K141" i="2"/>
  <c r="M141" i="2" s="1"/>
  <c r="P141" i="2" s="1"/>
  <c r="O141" i="2" s="1"/>
  <c r="K145" i="2"/>
  <c r="M145" i="2" s="1"/>
  <c r="P145" i="2" s="1"/>
  <c r="O145" i="2" s="1"/>
  <c r="E147" i="2"/>
  <c r="E150" i="2"/>
  <c r="I150" i="2"/>
  <c r="J150" i="2" s="1"/>
  <c r="K150" i="2" s="1"/>
  <c r="M150" i="2" s="1"/>
  <c r="P150" i="2" s="1"/>
  <c r="O150" i="2" s="1"/>
  <c r="I161" i="2"/>
  <c r="J161" i="2" s="1"/>
  <c r="K161" i="2" s="1"/>
  <c r="M161" i="2" s="1"/>
  <c r="P161" i="2" s="1"/>
  <c r="O161" i="2" s="1"/>
  <c r="E161" i="2"/>
  <c r="O163" i="2"/>
  <c r="E168" i="2"/>
  <c r="I168" i="2"/>
  <c r="J168" i="2" s="1"/>
  <c r="K168" i="2" s="1"/>
  <c r="M168" i="2" s="1"/>
  <c r="P168" i="2" s="1"/>
  <c r="O168" i="2" s="1"/>
  <c r="I173" i="2"/>
  <c r="J173" i="2" s="1"/>
  <c r="K173" i="2" s="1"/>
  <c r="M173" i="2" s="1"/>
  <c r="E173" i="2"/>
  <c r="E176" i="2"/>
  <c r="I176" i="2"/>
  <c r="J176" i="2" s="1"/>
  <c r="K176" i="2" s="1"/>
  <c r="M176" i="2" s="1"/>
  <c r="P176" i="2" s="1"/>
  <c r="O176" i="2" s="1"/>
  <c r="I181" i="2"/>
  <c r="J181" i="2" s="1"/>
  <c r="K181" i="2" s="1"/>
  <c r="M181" i="2" s="1"/>
  <c r="E181" i="2"/>
  <c r="E114" i="2"/>
  <c r="E118" i="2"/>
  <c r="E120" i="2"/>
  <c r="E122" i="2"/>
  <c r="E124" i="2"/>
  <c r="E126" i="2"/>
  <c r="E128" i="2"/>
  <c r="E130" i="2"/>
  <c r="E132" i="2"/>
  <c r="E134" i="2"/>
  <c r="K137" i="2"/>
  <c r="M137" i="2" s="1"/>
  <c r="P137" i="2" s="1"/>
  <c r="O137" i="2" s="1"/>
  <c r="K139" i="2"/>
  <c r="M139" i="2" s="1"/>
  <c r="P139" i="2" s="1"/>
  <c r="O139" i="2" s="1"/>
  <c r="E141" i="2"/>
  <c r="K142" i="2"/>
  <c r="M142" i="2" s="1"/>
  <c r="P142" i="2" s="1"/>
  <c r="O142" i="2" s="1"/>
  <c r="E142" i="2"/>
  <c r="E145" i="2"/>
  <c r="K146" i="2"/>
  <c r="M146" i="2" s="1"/>
  <c r="P146" i="2" s="1"/>
  <c r="O146" i="2" s="1"/>
  <c r="E146" i="2"/>
  <c r="I151" i="2"/>
  <c r="J151" i="2" s="1"/>
  <c r="K151" i="2" s="1"/>
  <c r="M151" i="2" s="1"/>
  <c r="P151" i="2" s="1"/>
  <c r="O151" i="2" s="1"/>
  <c r="E151" i="2"/>
  <c r="I155" i="2"/>
  <c r="J155" i="2" s="1"/>
  <c r="K155" i="2" s="1"/>
  <c r="M155" i="2" s="1"/>
  <c r="P155" i="2" s="1"/>
  <c r="O155" i="2" s="1"/>
  <c r="E155" i="2"/>
  <c r="O157" i="2"/>
  <c r="O158" i="2"/>
  <c r="O165" i="2"/>
  <c r="O166" i="2"/>
  <c r="E170" i="2"/>
  <c r="I170" i="2"/>
  <c r="J170" i="2" s="1"/>
  <c r="K170" i="2" s="1"/>
  <c r="M170" i="2" s="1"/>
  <c r="P170" i="2" s="1"/>
  <c r="O170" i="2" s="1"/>
  <c r="I177" i="2"/>
  <c r="J177" i="2" s="1"/>
  <c r="K177" i="2" s="1"/>
  <c r="M177" i="2" s="1"/>
  <c r="P177" i="2" s="1"/>
  <c r="O177" i="2" s="1"/>
  <c r="E177" i="2"/>
  <c r="O179" i="2"/>
  <c r="E4" i="2"/>
  <c r="E6" i="2"/>
  <c r="E8" i="2"/>
  <c r="E10" i="2"/>
  <c r="E12" i="2"/>
  <c r="E14" i="2"/>
  <c r="E18" i="2"/>
  <c r="E20" i="2"/>
  <c r="E26" i="2"/>
  <c r="E28" i="2"/>
  <c r="E30" i="2"/>
  <c r="E32" i="2"/>
  <c r="E34" i="2"/>
  <c r="E36" i="2"/>
  <c r="E38" i="2"/>
  <c r="E40" i="2"/>
  <c r="E42" i="2"/>
  <c r="E44" i="2"/>
  <c r="E46" i="2"/>
  <c r="E48" i="2"/>
  <c r="E50" i="2"/>
  <c r="E52" i="2"/>
  <c r="E56" i="2"/>
  <c r="E64" i="2"/>
  <c r="E66" i="2"/>
  <c r="E68" i="2"/>
  <c r="E70" i="2"/>
  <c r="E72" i="2"/>
  <c r="E74" i="2"/>
  <c r="E76" i="2"/>
  <c r="E78" i="2"/>
  <c r="E80" i="2"/>
  <c r="E82" i="2"/>
  <c r="K140" i="2"/>
  <c r="M140" i="2" s="1"/>
  <c r="P140" i="2" s="1"/>
  <c r="O140" i="2" s="1"/>
  <c r="E140" i="2"/>
  <c r="K144" i="2"/>
  <c r="M144" i="2" s="1"/>
  <c r="P144" i="2" s="1"/>
  <c r="O144" i="2" s="1"/>
  <c r="E144" i="2"/>
  <c r="E152" i="2"/>
  <c r="I152" i="2"/>
  <c r="J152" i="2" s="1"/>
  <c r="K152" i="2" s="1"/>
  <c r="M152" i="2" s="1"/>
  <c r="P152" i="2" s="1"/>
  <c r="O152" i="2" s="1"/>
  <c r="E156" i="2"/>
  <c r="I156" i="2"/>
  <c r="J156" i="2" s="1"/>
  <c r="K156" i="2" s="1"/>
  <c r="M156" i="2" s="1"/>
  <c r="P156" i="2" s="1"/>
  <c r="O156" i="2" s="1"/>
  <c r="E164" i="2"/>
  <c r="I164" i="2"/>
  <c r="J164" i="2" s="1"/>
  <c r="K164" i="2" s="1"/>
  <c r="M164" i="2" s="1"/>
  <c r="P164" i="2" s="1"/>
  <c r="O164" i="2" s="1"/>
  <c r="I171" i="2"/>
  <c r="J171" i="2" s="1"/>
  <c r="K171" i="2" s="1"/>
  <c r="M171" i="2" s="1"/>
  <c r="P171" i="2" s="1"/>
  <c r="O171" i="2" s="1"/>
  <c r="E171" i="2"/>
  <c r="E174" i="2"/>
  <c r="I174" i="2"/>
  <c r="J174" i="2" s="1"/>
  <c r="K174" i="2" s="1"/>
  <c r="M174" i="2" s="1"/>
  <c r="P174" i="2" s="1"/>
  <c r="O174" i="2" s="1"/>
  <c r="E178" i="2"/>
  <c r="I178" i="2"/>
  <c r="J178" i="2" s="1"/>
  <c r="K178" i="2" s="1"/>
  <c r="M178" i="2" s="1"/>
  <c r="P178" i="2" s="1"/>
  <c r="O178" i="2" s="1"/>
  <c r="E182" i="2"/>
  <c r="I182" i="2"/>
  <c r="J182" i="2" s="1"/>
  <c r="K182" i="2" s="1"/>
  <c r="M182" i="2" s="1"/>
  <c r="P182" i="2" s="1"/>
  <c r="O182" i="2" s="1"/>
  <c r="I183" i="2"/>
  <c r="J183" i="2" s="1"/>
  <c r="K183" i="2" s="1"/>
  <c r="M183" i="2" s="1"/>
  <c r="P183" i="2" s="1"/>
  <c r="O183" i="2" s="1"/>
  <c r="E183" i="2"/>
  <c r="I185" i="2"/>
  <c r="J185" i="2" s="1"/>
  <c r="K185" i="2" s="1"/>
  <c r="M185" i="2" s="1"/>
  <c r="P185" i="2" s="1"/>
  <c r="O185" i="2" s="1"/>
  <c r="E185" i="2"/>
  <c r="I187" i="2"/>
  <c r="J187" i="2" s="1"/>
  <c r="K187" i="2" s="1"/>
  <c r="M187" i="2" s="1"/>
  <c r="P187" i="2" s="1"/>
  <c r="O187" i="2" s="1"/>
  <c r="E187" i="2"/>
  <c r="I189" i="2"/>
  <c r="J189" i="2" s="1"/>
  <c r="K189" i="2" s="1"/>
  <c r="M189" i="2" s="1"/>
  <c r="P189" i="2" s="1"/>
  <c r="O189" i="2" s="1"/>
  <c r="E189" i="2"/>
  <c r="O216" i="2"/>
  <c r="I221" i="2"/>
  <c r="J221" i="2" s="1"/>
  <c r="K221" i="2" s="1"/>
  <c r="M221" i="2" s="1"/>
  <c r="E221" i="2"/>
  <c r="O222" i="2"/>
  <c r="O223" i="2"/>
  <c r="O224" i="2"/>
  <c r="I227" i="2"/>
  <c r="J227" i="2" s="1"/>
  <c r="K227" i="2" s="1"/>
  <c r="M227" i="2" s="1"/>
  <c r="P227" i="2" s="1"/>
  <c r="O227" i="2" s="1"/>
  <c r="E227" i="2"/>
  <c r="I231" i="2"/>
  <c r="J231" i="2" s="1"/>
  <c r="K231" i="2" s="1"/>
  <c r="M231" i="2" s="1"/>
  <c r="P231" i="2" s="1"/>
  <c r="O231" i="2" s="1"/>
  <c r="E231" i="2"/>
  <c r="E236" i="2"/>
  <c r="I236" i="2"/>
  <c r="J236" i="2" s="1"/>
  <c r="K236" i="2" s="1"/>
  <c r="M236" i="2" s="1"/>
  <c r="P236" i="2" s="1"/>
  <c r="O236" i="2" s="1"/>
  <c r="E240" i="2"/>
  <c r="I240" i="2"/>
  <c r="J240" i="2" s="1"/>
  <c r="K240" i="2" s="1"/>
  <c r="M240" i="2" s="1"/>
  <c r="P240" i="2" s="1"/>
  <c r="O240" i="2" s="1"/>
  <c r="O242" i="2"/>
  <c r="I245" i="2"/>
  <c r="J245" i="2" s="1"/>
  <c r="K245" i="2" s="1"/>
  <c r="M245" i="2" s="1"/>
  <c r="P245" i="2" s="1"/>
  <c r="O245" i="2" s="1"/>
  <c r="E245" i="2"/>
  <c r="E250" i="2"/>
  <c r="I250" i="2"/>
  <c r="J250" i="2" s="1"/>
  <c r="K250" i="2" s="1"/>
  <c r="M250" i="2" s="1"/>
  <c r="P250" i="2" s="1"/>
  <c r="O250" i="2" s="1"/>
  <c r="E254" i="2"/>
  <c r="I254" i="2"/>
  <c r="J254" i="2" s="1"/>
  <c r="K254" i="2" s="1"/>
  <c r="M254" i="2" s="1"/>
  <c r="P254" i="2" s="1"/>
  <c r="O254" i="2" s="1"/>
  <c r="E258" i="2"/>
  <c r="I258" i="2"/>
  <c r="J258" i="2" s="1"/>
  <c r="K258" i="2" s="1"/>
  <c r="M258" i="2" s="1"/>
  <c r="P258" i="2" s="1"/>
  <c r="O258" i="2" s="1"/>
  <c r="I184" i="2"/>
  <c r="J184" i="2" s="1"/>
  <c r="K184" i="2" s="1"/>
  <c r="M184" i="2" s="1"/>
  <c r="P184" i="2" s="1"/>
  <c r="O184" i="2" s="1"/>
  <c r="I186" i="2"/>
  <c r="J186" i="2" s="1"/>
  <c r="K186" i="2" s="1"/>
  <c r="M186" i="2" s="1"/>
  <c r="P186" i="2" s="1"/>
  <c r="O186" i="2" s="1"/>
  <c r="I188" i="2"/>
  <c r="J188" i="2" s="1"/>
  <c r="K188" i="2" s="1"/>
  <c r="M188" i="2" s="1"/>
  <c r="P188" i="2" s="1"/>
  <c r="O188" i="2" s="1"/>
  <c r="E191" i="2"/>
  <c r="K191" i="2"/>
  <c r="M191" i="2" s="1"/>
  <c r="P191" i="2" s="1"/>
  <c r="O191" i="2" s="1"/>
  <c r="E193" i="2"/>
  <c r="K193" i="2"/>
  <c r="M193" i="2" s="1"/>
  <c r="P193" i="2" s="1"/>
  <c r="O193" i="2" s="1"/>
  <c r="I194" i="2"/>
  <c r="J194" i="2" s="1"/>
  <c r="K194" i="2" s="1"/>
  <c r="M194" i="2" s="1"/>
  <c r="P194" i="2" s="1"/>
  <c r="O194" i="2" s="1"/>
  <c r="E195" i="2"/>
  <c r="K195" i="2"/>
  <c r="M195" i="2" s="1"/>
  <c r="P195" i="2" s="1"/>
  <c r="O195" i="2" s="1"/>
  <c r="E197" i="2"/>
  <c r="K197" i="2"/>
  <c r="M197" i="2" s="1"/>
  <c r="P197" i="2" s="1"/>
  <c r="O197" i="2" s="1"/>
  <c r="I198" i="2"/>
  <c r="J198" i="2" s="1"/>
  <c r="K198" i="2" s="1"/>
  <c r="M198" i="2" s="1"/>
  <c r="P198" i="2" s="1"/>
  <c r="O198" i="2" s="1"/>
  <c r="E199" i="2"/>
  <c r="K199" i="2"/>
  <c r="M199" i="2" s="1"/>
  <c r="P199" i="2" s="1"/>
  <c r="O199" i="2" s="1"/>
  <c r="I200" i="2"/>
  <c r="J200" i="2" s="1"/>
  <c r="K200" i="2" s="1"/>
  <c r="M200" i="2" s="1"/>
  <c r="P200" i="2" s="1"/>
  <c r="O200" i="2" s="1"/>
  <c r="E201" i="2"/>
  <c r="K201" i="2"/>
  <c r="M201" i="2" s="1"/>
  <c r="P201" i="2" s="1"/>
  <c r="O201" i="2" s="1"/>
  <c r="I202" i="2"/>
  <c r="J202" i="2" s="1"/>
  <c r="K202" i="2" s="1"/>
  <c r="M202" i="2" s="1"/>
  <c r="P202" i="2" s="1"/>
  <c r="O202" i="2" s="1"/>
  <c r="E203" i="2"/>
  <c r="K203" i="2"/>
  <c r="M203" i="2" s="1"/>
  <c r="P203" i="2" s="1"/>
  <c r="O203" i="2" s="1"/>
  <c r="I204" i="2"/>
  <c r="J204" i="2" s="1"/>
  <c r="K204" i="2" s="1"/>
  <c r="M204" i="2" s="1"/>
  <c r="P204" i="2" s="1"/>
  <c r="O204" i="2" s="1"/>
  <c r="E205" i="2"/>
  <c r="K205" i="2"/>
  <c r="M205" i="2" s="1"/>
  <c r="P205" i="2" s="1"/>
  <c r="O205" i="2" s="1"/>
  <c r="I206" i="2"/>
  <c r="J206" i="2" s="1"/>
  <c r="K206" i="2" s="1"/>
  <c r="M206" i="2" s="1"/>
  <c r="P206" i="2" s="1"/>
  <c r="O206" i="2" s="1"/>
  <c r="E207" i="2"/>
  <c r="K207" i="2"/>
  <c r="M207" i="2" s="1"/>
  <c r="P207" i="2" s="1"/>
  <c r="O207" i="2" s="1"/>
  <c r="E209" i="2"/>
  <c r="K209" i="2"/>
  <c r="M209" i="2" s="1"/>
  <c r="P209" i="2" s="1"/>
  <c r="O209" i="2" s="1"/>
  <c r="E211" i="2"/>
  <c r="K211" i="2"/>
  <c r="M211" i="2" s="1"/>
  <c r="P211" i="2" s="1"/>
  <c r="O211" i="2" s="1"/>
  <c r="E213" i="2"/>
  <c r="K213" i="2"/>
  <c r="M213" i="2" s="1"/>
  <c r="P213" i="2" s="1"/>
  <c r="O213" i="2" s="1"/>
  <c r="E228" i="2"/>
  <c r="I228" i="2"/>
  <c r="J228" i="2" s="1"/>
  <c r="K228" i="2" s="1"/>
  <c r="M228" i="2" s="1"/>
  <c r="P228" i="2" s="1"/>
  <c r="O228" i="2" s="1"/>
  <c r="E232" i="2"/>
  <c r="I232" i="2"/>
  <c r="J232" i="2" s="1"/>
  <c r="K232" i="2" s="1"/>
  <c r="M232" i="2" s="1"/>
  <c r="P232" i="2" s="1"/>
  <c r="O232" i="2" s="1"/>
  <c r="I237" i="2"/>
  <c r="J237" i="2" s="1"/>
  <c r="K237" i="2" s="1"/>
  <c r="M237" i="2" s="1"/>
  <c r="P237" i="2" s="1"/>
  <c r="O237" i="2" s="1"/>
  <c r="E237" i="2"/>
  <c r="I241" i="2"/>
  <c r="J241" i="2" s="1"/>
  <c r="K241" i="2" s="1"/>
  <c r="M241" i="2" s="1"/>
  <c r="P241" i="2" s="1"/>
  <c r="O241" i="2" s="1"/>
  <c r="E241" i="2"/>
  <c r="I247" i="2"/>
  <c r="J247" i="2" s="1"/>
  <c r="K247" i="2" s="1"/>
  <c r="M247" i="2" s="1"/>
  <c r="P247" i="2" s="1"/>
  <c r="O247" i="2" s="1"/>
  <c r="E247" i="2"/>
  <c r="I251" i="2"/>
  <c r="J251" i="2" s="1"/>
  <c r="K251" i="2" s="1"/>
  <c r="M251" i="2" s="1"/>
  <c r="P251" i="2" s="1"/>
  <c r="O251" i="2" s="1"/>
  <c r="E251" i="2"/>
  <c r="I255" i="2"/>
  <c r="J255" i="2" s="1"/>
  <c r="K255" i="2" s="1"/>
  <c r="M255" i="2" s="1"/>
  <c r="P255" i="2" s="1"/>
  <c r="O255" i="2" s="1"/>
  <c r="E255" i="2"/>
  <c r="I259" i="2"/>
  <c r="J259" i="2" s="1"/>
  <c r="K259" i="2" s="1"/>
  <c r="M259" i="2" s="1"/>
  <c r="P259" i="2" s="1"/>
  <c r="O259" i="2" s="1"/>
  <c r="E259" i="2"/>
  <c r="E218" i="2"/>
  <c r="I219" i="2"/>
  <c r="J219" i="2" s="1"/>
  <c r="K219" i="2" s="1"/>
  <c r="M219" i="2" s="1"/>
  <c r="P219" i="2" s="1"/>
  <c r="O219" i="2" s="1"/>
  <c r="I225" i="2"/>
  <c r="J225" i="2" s="1"/>
  <c r="K225" i="2" s="1"/>
  <c r="M225" i="2" s="1"/>
  <c r="P225" i="2" s="1"/>
  <c r="O225" i="2" s="1"/>
  <c r="E225" i="2"/>
  <c r="I229" i="2"/>
  <c r="J229" i="2" s="1"/>
  <c r="K229" i="2" s="1"/>
  <c r="M229" i="2" s="1"/>
  <c r="P229" i="2" s="1"/>
  <c r="O229" i="2" s="1"/>
  <c r="E229" i="2"/>
  <c r="I233" i="2"/>
  <c r="J233" i="2" s="1"/>
  <c r="K233" i="2" s="1"/>
  <c r="M233" i="2" s="1"/>
  <c r="P233" i="2" s="1"/>
  <c r="O233" i="2" s="1"/>
  <c r="E233" i="2"/>
  <c r="E238" i="2"/>
  <c r="I238" i="2"/>
  <c r="J238" i="2" s="1"/>
  <c r="K238" i="2" s="1"/>
  <c r="M238" i="2" s="1"/>
  <c r="P238" i="2" s="1"/>
  <c r="O238" i="2" s="1"/>
  <c r="E248" i="2"/>
  <c r="I248" i="2"/>
  <c r="J248" i="2" s="1"/>
  <c r="K248" i="2" s="1"/>
  <c r="M248" i="2" s="1"/>
  <c r="P248" i="2" s="1"/>
  <c r="O248" i="2" s="1"/>
  <c r="E256" i="2"/>
  <c r="I256" i="2"/>
  <c r="J256" i="2" s="1"/>
  <c r="K256" i="2" s="1"/>
  <c r="M256" i="2" s="1"/>
  <c r="P256" i="2" s="1"/>
  <c r="O256" i="2" s="1"/>
  <c r="E184" i="2"/>
  <c r="E186" i="2"/>
  <c r="E188" i="2"/>
  <c r="E194" i="2"/>
  <c r="E198" i="2"/>
  <c r="E200" i="2"/>
  <c r="E202" i="2"/>
  <c r="E204" i="2"/>
  <c r="E206" i="2"/>
  <c r="E210" i="2"/>
  <c r="E212" i="2"/>
  <c r="I218" i="2"/>
  <c r="J218" i="2" s="1"/>
  <c r="K218" i="2" s="1"/>
  <c r="M218" i="2" s="1"/>
  <c r="P218" i="2" s="1"/>
  <c r="O218" i="2" s="1"/>
  <c r="E220" i="2"/>
  <c r="I220" i="2"/>
  <c r="J220" i="2" s="1"/>
  <c r="K220" i="2" s="1"/>
  <c r="M220" i="2" s="1"/>
  <c r="P220" i="2" s="1"/>
  <c r="O220" i="2" s="1"/>
  <c r="E226" i="2"/>
  <c r="I226" i="2"/>
  <c r="J226" i="2" s="1"/>
  <c r="K226" i="2" s="1"/>
  <c r="M226" i="2" s="1"/>
  <c r="P226" i="2" s="1"/>
  <c r="O226" i="2" s="1"/>
  <c r="E230" i="2"/>
  <c r="I230" i="2"/>
  <c r="J230" i="2" s="1"/>
  <c r="K230" i="2" s="1"/>
  <c r="M230" i="2" s="1"/>
  <c r="P230" i="2" s="1"/>
  <c r="O230" i="2" s="1"/>
  <c r="I235" i="2"/>
  <c r="J235" i="2" s="1"/>
  <c r="K235" i="2" s="1"/>
  <c r="M235" i="2" s="1"/>
  <c r="P235" i="2" s="1"/>
  <c r="O235" i="2" s="1"/>
  <c r="E235" i="2"/>
  <c r="I239" i="2"/>
  <c r="J239" i="2" s="1"/>
  <c r="K239" i="2" s="1"/>
  <c r="M239" i="2" s="1"/>
  <c r="P239" i="2" s="1"/>
  <c r="O239" i="2" s="1"/>
  <c r="E239" i="2"/>
  <c r="E244" i="2"/>
  <c r="I244" i="2"/>
  <c r="J244" i="2" s="1"/>
  <c r="K244" i="2" s="1"/>
  <c r="M244" i="2" s="1"/>
  <c r="P244" i="2" s="1"/>
  <c r="O244" i="2" s="1"/>
  <c r="I249" i="2"/>
  <c r="J249" i="2" s="1"/>
  <c r="K249" i="2" s="1"/>
  <c r="M249" i="2" s="1"/>
  <c r="P249" i="2" s="1"/>
  <c r="O249" i="2" s="1"/>
  <c r="E249" i="2"/>
  <c r="I253" i="2"/>
  <c r="J253" i="2" s="1"/>
  <c r="K253" i="2" s="1"/>
  <c r="M253" i="2" s="1"/>
  <c r="P253" i="2" s="1"/>
  <c r="O253" i="2" s="1"/>
  <c r="E253" i="2"/>
  <c r="I257" i="2"/>
  <c r="J257" i="2" s="1"/>
  <c r="K257" i="2" s="1"/>
  <c r="M257" i="2" s="1"/>
  <c r="P257" i="2" s="1"/>
  <c r="O257" i="2" s="1"/>
  <c r="E257" i="2"/>
  <c r="E289" i="2"/>
  <c r="E292" i="2"/>
  <c r="I292" i="2"/>
  <c r="J292" i="2" s="1"/>
  <c r="K292" i="2" s="1"/>
  <c r="M292" i="2" s="1"/>
  <c r="P292" i="2" s="1"/>
  <c r="O292" i="2" s="1"/>
  <c r="E296" i="2"/>
  <c r="I296" i="2"/>
  <c r="J296" i="2" s="1"/>
  <c r="K296" i="2" s="1"/>
  <c r="M296" i="2" s="1"/>
  <c r="P296" i="2" s="1"/>
  <c r="O296" i="2" s="1"/>
  <c r="E300" i="2"/>
  <c r="I300" i="2"/>
  <c r="J300" i="2" s="1"/>
  <c r="K300" i="2" s="1"/>
  <c r="M300" i="2" s="1"/>
  <c r="P300" i="2" s="1"/>
  <c r="O300" i="2" s="1"/>
  <c r="I260" i="2"/>
  <c r="J260" i="2" s="1"/>
  <c r="K260" i="2" s="1"/>
  <c r="M260" i="2" s="1"/>
  <c r="P260" i="2" s="1"/>
  <c r="O260" i="2" s="1"/>
  <c r="E261" i="2"/>
  <c r="K261" i="2"/>
  <c r="M261" i="2" s="1"/>
  <c r="P261" i="2" s="1"/>
  <c r="O261" i="2" s="1"/>
  <c r="I262" i="2"/>
  <c r="J262" i="2" s="1"/>
  <c r="K262" i="2" s="1"/>
  <c r="M262" i="2" s="1"/>
  <c r="P262" i="2" s="1"/>
  <c r="O262" i="2" s="1"/>
  <c r="E263" i="2"/>
  <c r="K263" i="2"/>
  <c r="M263" i="2" s="1"/>
  <c r="P263" i="2" s="1"/>
  <c r="O263" i="2" s="1"/>
  <c r="I264" i="2"/>
  <c r="J264" i="2" s="1"/>
  <c r="K264" i="2" s="1"/>
  <c r="M264" i="2" s="1"/>
  <c r="P264" i="2" s="1"/>
  <c r="O264" i="2" s="1"/>
  <c r="E265" i="2"/>
  <c r="K265" i="2"/>
  <c r="M265" i="2" s="1"/>
  <c r="P265" i="2" s="1"/>
  <c r="O265" i="2" s="1"/>
  <c r="I266" i="2"/>
  <c r="J266" i="2" s="1"/>
  <c r="K266" i="2" s="1"/>
  <c r="M266" i="2" s="1"/>
  <c r="P266" i="2" s="1"/>
  <c r="O266" i="2" s="1"/>
  <c r="I268" i="2"/>
  <c r="J268" i="2" s="1"/>
  <c r="K268" i="2" s="1"/>
  <c r="M268" i="2" s="1"/>
  <c r="P268" i="2" s="1"/>
  <c r="O268" i="2" s="1"/>
  <c r="E269" i="2"/>
  <c r="K269" i="2"/>
  <c r="M269" i="2" s="1"/>
  <c r="P269" i="2" s="1"/>
  <c r="O269" i="2" s="1"/>
  <c r="E273" i="2"/>
  <c r="K273" i="2"/>
  <c r="M273" i="2" s="1"/>
  <c r="P273" i="2" s="1"/>
  <c r="O273" i="2" s="1"/>
  <c r="I274" i="2"/>
  <c r="J274" i="2" s="1"/>
  <c r="K274" i="2" s="1"/>
  <c r="M274" i="2" s="1"/>
  <c r="P274" i="2" s="1"/>
  <c r="O274" i="2" s="1"/>
  <c r="E275" i="2"/>
  <c r="K275" i="2"/>
  <c r="M275" i="2" s="1"/>
  <c r="P275" i="2" s="1"/>
  <c r="O275" i="2" s="1"/>
  <c r="E277" i="2"/>
  <c r="K277" i="2"/>
  <c r="M277" i="2" s="1"/>
  <c r="P277" i="2" s="1"/>
  <c r="O277" i="2" s="1"/>
  <c r="I278" i="2"/>
  <c r="J278" i="2" s="1"/>
  <c r="K278" i="2" s="1"/>
  <c r="M278" i="2" s="1"/>
  <c r="P278" i="2" s="1"/>
  <c r="O278" i="2" s="1"/>
  <c r="E279" i="2"/>
  <c r="K279" i="2"/>
  <c r="M279" i="2" s="1"/>
  <c r="P279" i="2" s="1"/>
  <c r="O279" i="2" s="1"/>
  <c r="I280" i="2"/>
  <c r="J280" i="2" s="1"/>
  <c r="K280" i="2" s="1"/>
  <c r="M280" i="2" s="1"/>
  <c r="P280" i="2" s="1"/>
  <c r="O280" i="2" s="1"/>
  <c r="E281" i="2"/>
  <c r="K281" i="2"/>
  <c r="M281" i="2" s="1"/>
  <c r="P281" i="2" s="1"/>
  <c r="O281" i="2" s="1"/>
  <c r="I282" i="2"/>
  <c r="J282" i="2" s="1"/>
  <c r="K282" i="2" s="1"/>
  <c r="M282" i="2" s="1"/>
  <c r="P282" i="2" s="1"/>
  <c r="O282" i="2" s="1"/>
  <c r="E283" i="2"/>
  <c r="K283" i="2"/>
  <c r="M283" i="2" s="1"/>
  <c r="P283" i="2" s="1"/>
  <c r="O283" i="2" s="1"/>
  <c r="E286" i="2"/>
  <c r="K287" i="2"/>
  <c r="M287" i="2" s="1"/>
  <c r="P287" i="2" s="1"/>
  <c r="O287" i="2" s="1"/>
  <c r="E287" i="2"/>
  <c r="I289" i="2"/>
  <c r="J289" i="2" s="1"/>
  <c r="K289" i="2" s="1"/>
  <c r="M289" i="2" s="1"/>
  <c r="P289" i="2" s="1"/>
  <c r="O289" i="2" s="1"/>
  <c r="I293" i="2"/>
  <c r="J293" i="2" s="1"/>
  <c r="K293" i="2"/>
  <c r="M293" i="2" s="1"/>
  <c r="P293" i="2" s="1"/>
  <c r="O293" i="2" s="1"/>
  <c r="E293" i="2"/>
  <c r="I297" i="2"/>
  <c r="J297" i="2" s="1"/>
  <c r="K297" i="2" s="1"/>
  <c r="M297" i="2" s="1"/>
  <c r="P297" i="2" s="1"/>
  <c r="O297" i="2" s="1"/>
  <c r="E297" i="2"/>
  <c r="I301" i="2"/>
  <c r="J301" i="2" s="1"/>
  <c r="K301" i="2" s="1"/>
  <c r="M301" i="2" s="1"/>
  <c r="P301" i="2" s="1"/>
  <c r="O301" i="2" s="1"/>
  <c r="E301" i="2"/>
  <c r="E290" i="2"/>
  <c r="I290" i="2"/>
  <c r="J290" i="2" s="1"/>
  <c r="K290" i="2" s="1"/>
  <c r="M290" i="2" s="1"/>
  <c r="P290" i="2" s="1"/>
  <c r="O290" i="2" s="1"/>
  <c r="E294" i="2"/>
  <c r="I294" i="2"/>
  <c r="J294" i="2" s="1"/>
  <c r="K294" i="2" s="1"/>
  <c r="M294" i="2" s="1"/>
  <c r="P294" i="2" s="1"/>
  <c r="O294" i="2" s="1"/>
  <c r="E298" i="2"/>
  <c r="I298" i="2"/>
  <c r="J298" i="2" s="1"/>
  <c r="K298" i="2" s="1"/>
  <c r="M298" i="2" s="1"/>
  <c r="P298" i="2" s="1"/>
  <c r="O298" i="2" s="1"/>
  <c r="E302" i="2"/>
  <c r="I302" i="2"/>
  <c r="J302" i="2" s="1"/>
  <c r="K302" i="2" s="1"/>
  <c r="M302" i="2" s="1"/>
  <c r="P302" i="2" s="1"/>
  <c r="O302" i="2" s="1"/>
  <c r="E260" i="2"/>
  <c r="E262" i="2"/>
  <c r="E264" i="2"/>
  <c r="E266" i="2"/>
  <c r="E268" i="2"/>
  <c r="E274" i="2"/>
  <c r="E278" i="2"/>
  <c r="E280" i="2"/>
  <c r="E282" i="2"/>
  <c r="I285" i="2"/>
  <c r="J285" i="2" s="1"/>
  <c r="K285" i="2" s="1"/>
  <c r="M285" i="2" s="1"/>
  <c r="P285" i="2" s="1"/>
  <c r="O285" i="2" s="1"/>
  <c r="I295" i="2"/>
  <c r="J295" i="2" s="1"/>
  <c r="K295" i="2" s="1"/>
  <c r="M295" i="2" s="1"/>
  <c r="P295" i="2" s="1"/>
  <c r="O295" i="2" s="1"/>
  <c r="E295" i="2"/>
  <c r="I299" i="2"/>
  <c r="J299" i="2" s="1"/>
  <c r="K299" i="2" s="1"/>
  <c r="M299" i="2" s="1"/>
  <c r="P299" i="2" s="1"/>
  <c r="O299" i="2" s="1"/>
  <c r="E299" i="2"/>
  <c r="I303" i="2"/>
  <c r="J303" i="2" s="1"/>
  <c r="K303" i="2" s="1"/>
  <c r="M303" i="2" s="1"/>
  <c r="P303" i="2" s="1"/>
  <c r="O303" i="2" s="1"/>
  <c r="E303" i="2"/>
  <c r="E304" i="2"/>
  <c r="I304" i="2"/>
  <c r="J304" i="2" s="1"/>
  <c r="K304" i="2" s="1"/>
  <c r="M304" i="2" s="1"/>
  <c r="P304" i="2" s="1"/>
  <c r="O304" i="2" s="1"/>
  <c r="E306" i="2"/>
  <c r="I306" i="2"/>
  <c r="J306" i="2" s="1"/>
  <c r="K306" i="2" s="1"/>
  <c r="M306" i="2" s="1"/>
  <c r="P306" i="2" s="1"/>
  <c r="O306" i="2" s="1"/>
  <c r="I319" i="2"/>
  <c r="J319" i="2" s="1"/>
  <c r="K319" i="2" s="1"/>
  <c r="M319" i="2" s="1"/>
  <c r="P319" i="2" s="1"/>
  <c r="O319" i="2" s="1"/>
  <c r="E319" i="2"/>
  <c r="E326" i="2"/>
  <c r="I326" i="2"/>
  <c r="J326" i="2" s="1"/>
  <c r="K326" i="2" s="1"/>
  <c r="M326" i="2" s="1"/>
  <c r="P326" i="2" s="1"/>
  <c r="O326" i="2" s="1"/>
  <c r="E330" i="2"/>
  <c r="I330" i="2"/>
  <c r="J330" i="2" s="1"/>
  <c r="K330" i="2" s="1"/>
  <c r="M330" i="2" s="1"/>
  <c r="P330" i="2" s="1"/>
  <c r="O330" i="2" s="1"/>
  <c r="E334" i="2"/>
  <c r="I334" i="2"/>
  <c r="J334" i="2" s="1"/>
  <c r="K334" i="2" s="1"/>
  <c r="M334" i="2" s="1"/>
  <c r="P334" i="2" s="1"/>
  <c r="O334" i="2" s="1"/>
  <c r="E338" i="2"/>
  <c r="I338" i="2"/>
  <c r="J338" i="2" s="1"/>
  <c r="K338" i="2" s="1"/>
  <c r="M338" i="2" s="1"/>
  <c r="P338" i="2" s="1"/>
  <c r="O338" i="2" s="1"/>
  <c r="I339" i="2"/>
  <c r="J339" i="2" s="1"/>
  <c r="K339" i="2" s="1"/>
  <c r="M339" i="2" s="1"/>
  <c r="P339" i="2" s="1"/>
  <c r="O339" i="2" s="1"/>
  <c r="E339" i="2"/>
  <c r="E307" i="2"/>
  <c r="K307" i="2"/>
  <c r="M307" i="2" s="1"/>
  <c r="P307" i="2" s="1"/>
  <c r="O307" i="2" s="1"/>
  <c r="I308" i="2"/>
  <c r="J308" i="2" s="1"/>
  <c r="K308" i="2" s="1"/>
  <c r="M308" i="2" s="1"/>
  <c r="P308" i="2" s="1"/>
  <c r="O308" i="2" s="1"/>
  <c r="E309" i="2"/>
  <c r="K309" i="2"/>
  <c r="M309" i="2" s="1"/>
  <c r="P309" i="2" s="1"/>
  <c r="O309" i="2" s="1"/>
  <c r="I310" i="2"/>
  <c r="J310" i="2" s="1"/>
  <c r="K310" i="2" s="1"/>
  <c r="M310" i="2" s="1"/>
  <c r="P310" i="2" s="1"/>
  <c r="O310" i="2" s="1"/>
  <c r="E311" i="2"/>
  <c r="K311" i="2"/>
  <c r="M311" i="2" s="1"/>
  <c r="P311" i="2" s="1"/>
  <c r="O311" i="2" s="1"/>
  <c r="I312" i="2"/>
  <c r="J312" i="2" s="1"/>
  <c r="K312" i="2" s="1"/>
  <c r="M312" i="2" s="1"/>
  <c r="P312" i="2" s="1"/>
  <c r="O312" i="2" s="1"/>
  <c r="E313" i="2"/>
  <c r="K313" i="2"/>
  <c r="M313" i="2" s="1"/>
  <c r="P313" i="2" s="1"/>
  <c r="O313" i="2" s="1"/>
  <c r="I314" i="2"/>
  <c r="J314" i="2" s="1"/>
  <c r="K314" i="2" s="1"/>
  <c r="M314" i="2" s="1"/>
  <c r="P314" i="2" s="1"/>
  <c r="O314" i="2" s="1"/>
  <c r="E315" i="2"/>
  <c r="I316" i="2"/>
  <c r="J316" i="2" s="1"/>
  <c r="K316" i="2" s="1"/>
  <c r="M316" i="2" s="1"/>
  <c r="P316" i="2" s="1"/>
  <c r="O316" i="2" s="1"/>
  <c r="E318" i="2"/>
  <c r="I323" i="2"/>
  <c r="J323" i="2" s="1"/>
  <c r="K323" i="2" s="1"/>
  <c r="M323" i="2" s="1"/>
  <c r="P323" i="2" s="1"/>
  <c r="O323" i="2" s="1"/>
  <c r="E323" i="2"/>
  <c r="I327" i="2"/>
  <c r="J327" i="2" s="1"/>
  <c r="K327" i="2" s="1"/>
  <c r="M327" i="2" s="1"/>
  <c r="P327" i="2" s="1"/>
  <c r="O327" i="2" s="1"/>
  <c r="E327" i="2"/>
  <c r="I331" i="2"/>
  <c r="J331" i="2" s="1"/>
  <c r="K331" i="2" s="1"/>
  <c r="M331" i="2" s="1"/>
  <c r="P331" i="2" s="1"/>
  <c r="O331" i="2" s="1"/>
  <c r="E331" i="2"/>
  <c r="I335" i="2"/>
  <c r="J335" i="2" s="1"/>
  <c r="K335" i="2" s="1"/>
  <c r="M335" i="2" s="1"/>
  <c r="P335" i="2" s="1"/>
  <c r="O335" i="2" s="1"/>
  <c r="E335" i="2"/>
  <c r="O352" i="2"/>
  <c r="I318" i="2"/>
  <c r="J318" i="2" s="1"/>
  <c r="K318" i="2" s="1"/>
  <c r="M318" i="2" s="1"/>
  <c r="P318" i="2" s="1"/>
  <c r="O318" i="2" s="1"/>
  <c r="E324" i="2"/>
  <c r="I324" i="2"/>
  <c r="J324" i="2" s="1"/>
  <c r="K324" i="2" s="1"/>
  <c r="M324" i="2" s="1"/>
  <c r="P324" i="2" s="1"/>
  <c r="O324" i="2" s="1"/>
  <c r="E328" i="2"/>
  <c r="I328" i="2"/>
  <c r="J328" i="2" s="1"/>
  <c r="K328" i="2" s="1"/>
  <c r="M328" i="2" s="1"/>
  <c r="P328" i="2" s="1"/>
  <c r="O328" i="2" s="1"/>
  <c r="E332" i="2"/>
  <c r="I332" i="2"/>
  <c r="J332" i="2" s="1"/>
  <c r="K332" i="2" s="1"/>
  <c r="M332" i="2" s="1"/>
  <c r="P332" i="2" s="1"/>
  <c r="O332" i="2" s="1"/>
  <c r="E336" i="2"/>
  <c r="I336" i="2"/>
  <c r="J336" i="2" s="1"/>
  <c r="K336" i="2" s="1"/>
  <c r="M336" i="2" s="1"/>
  <c r="P336" i="2" s="1"/>
  <c r="O336" i="2" s="1"/>
  <c r="E308" i="2"/>
  <c r="E310" i="2"/>
  <c r="E312" i="2"/>
  <c r="E314" i="2"/>
  <c r="E316" i="2"/>
  <c r="I325" i="2"/>
  <c r="J325" i="2" s="1"/>
  <c r="K325" i="2" s="1"/>
  <c r="M325" i="2" s="1"/>
  <c r="P325" i="2" s="1"/>
  <c r="O325" i="2" s="1"/>
  <c r="E325" i="2"/>
  <c r="I329" i="2"/>
  <c r="J329" i="2" s="1"/>
  <c r="K329" i="2" s="1"/>
  <c r="M329" i="2" s="1"/>
  <c r="P329" i="2" s="1"/>
  <c r="O329" i="2" s="1"/>
  <c r="E329" i="2"/>
  <c r="I333" i="2"/>
  <c r="J333" i="2" s="1"/>
  <c r="K333" i="2" s="1"/>
  <c r="M333" i="2" s="1"/>
  <c r="P333" i="2" s="1"/>
  <c r="O333" i="2" s="1"/>
  <c r="E333" i="2"/>
  <c r="I337" i="2"/>
  <c r="J337" i="2" s="1"/>
  <c r="K337" i="2" s="1"/>
  <c r="M337" i="2" s="1"/>
  <c r="P337" i="2" s="1"/>
  <c r="O337" i="2" s="1"/>
  <c r="E337" i="2"/>
  <c r="I340" i="2"/>
  <c r="J340" i="2" s="1"/>
  <c r="K340" i="2" s="1"/>
  <c r="M340" i="2" s="1"/>
  <c r="P340" i="2" s="1"/>
  <c r="O340" i="2" s="1"/>
  <c r="E341" i="2"/>
  <c r="K341" i="2"/>
  <c r="M341" i="2" s="1"/>
  <c r="P341" i="2" s="1"/>
  <c r="O341" i="2" s="1"/>
  <c r="I342" i="2"/>
  <c r="J342" i="2" s="1"/>
  <c r="K342" i="2" s="1"/>
  <c r="M342" i="2" s="1"/>
  <c r="P342" i="2" s="1"/>
  <c r="O342" i="2" s="1"/>
  <c r="E343" i="2"/>
  <c r="K343" i="2"/>
  <c r="M343" i="2" s="1"/>
  <c r="P343" i="2" s="1"/>
  <c r="O343" i="2" s="1"/>
  <c r="I344" i="2"/>
  <c r="J344" i="2" s="1"/>
  <c r="K344" i="2" s="1"/>
  <c r="M344" i="2" s="1"/>
  <c r="P344" i="2" s="1"/>
  <c r="O344" i="2" s="1"/>
  <c r="E345" i="2"/>
  <c r="K345" i="2"/>
  <c r="M345" i="2" s="1"/>
  <c r="P345" i="2" s="1"/>
  <c r="O345" i="2" s="1"/>
  <c r="I346" i="2"/>
  <c r="J346" i="2" s="1"/>
  <c r="K346" i="2" s="1"/>
  <c r="M346" i="2" s="1"/>
  <c r="P346" i="2" s="1"/>
  <c r="O346" i="2" s="1"/>
  <c r="I348" i="2"/>
  <c r="J348" i="2" s="1"/>
  <c r="K348" i="2" s="1"/>
  <c r="M348" i="2" s="1"/>
  <c r="P348" i="2" s="1"/>
  <c r="O348" i="2" s="1"/>
  <c r="I350" i="2"/>
  <c r="J350" i="2" s="1"/>
  <c r="K350" i="2" s="1"/>
  <c r="M350" i="2" s="1"/>
  <c r="P350" i="2" s="1"/>
  <c r="O350" i="2" s="1"/>
  <c r="E351" i="2"/>
  <c r="K351" i="2"/>
  <c r="M351" i="2" s="1"/>
  <c r="P351" i="2" s="1"/>
  <c r="O351" i="2" s="1"/>
  <c r="E340" i="2"/>
  <c r="E342" i="2"/>
  <c r="E344" i="2"/>
  <c r="E346" i="2"/>
  <c r="E348" i="2"/>
  <c r="E350" i="2"/>
  <c r="E356" i="2"/>
  <c r="K354" i="2"/>
  <c r="M354" i="2" s="1"/>
  <c r="P354" i="2" s="1"/>
  <c r="O354" i="2" s="1"/>
  <c r="I356" i="2"/>
  <c r="J356" i="2" s="1"/>
  <c r="K356" i="2" s="1"/>
  <c r="M356" i="2" s="1"/>
  <c r="P356" i="2" s="1"/>
  <c r="O356" i="2" s="1"/>
  <c r="K358" i="2"/>
  <c r="M358" i="2" s="1"/>
  <c r="P358" i="2" s="1"/>
  <c r="O358" i="2" s="1"/>
  <c r="E358" i="2"/>
  <c r="I360" i="2"/>
  <c r="J360" i="2" s="1"/>
  <c r="K360" i="2" s="1"/>
  <c r="M360" i="2" s="1"/>
  <c r="P360" i="2" s="1"/>
  <c r="O360" i="2" s="1"/>
  <c r="E360" i="2"/>
  <c r="K364" i="2"/>
  <c r="M364" i="2" s="1"/>
  <c r="P364" i="2" s="1"/>
  <c r="O364" i="2" s="1"/>
  <c r="E367" i="2"/>
  <c r="K376" i="2"/>
  <c r="M376" i="2" s="1"/>
  <c r="P376" i="2" s="1"/>
  <c r="O376" i="2" s="1"/>
  <c r="E379" i="2"/>
  <c r="K384" i="2"/>
  <c r="M384" i="2" s="1"/>
  <c r="P384" i="2" s="1"/>
  <c r="O384" i="2" s="1"/>
  <c r="E387" i="2"/>
  <c r="K392" i="2"/>
  <c r="M392" i="2" s="1"/>
  <c r="P392" i="2" s="1"/>
  <c r="O392" i="2" s="1"/>
  <c r="E395" i="2"/>
  <c r="O397" i="2"/>
  <c r="O401" i="2"/>
  <c r="E403" i="2"/>
  <c r="K411" i="2"/>
  <c r="M411" i="2" s="1"/>
  <c r="P411" i="2" s="1"/>
  <c r="O411" i="2" s="1"/>
  <c r="E411" i="2"/>
  <c r="K417" i="2"/>
  <c r="M417" i="2" s="1"/>
  <c r="P417" i="2" s="1"/>
  <c r="O417" i="2" s="1"/>
  <c r="E417" i="2"/>
  <c r="I442" i="2"/>
  <c r="J442" i="2" s="1"/>
  <c r="K442" i="2" s="1"/>
  <c r="M442" i="2" s="1"/>
  <c r="P442" i="2" s="1"/>
  <c r="O442" i="2" s="1"/>
  <c r="E442" i="2"/>
  <c r="K362" i="2"/>
  <c r="M362" i="2" s="1"/>
  <c r="P362" i="2" s="1"/>
  <c r="O362" i="2" s="1"/>
  <c r="E364" i="2"/>
  <c r="K365" i="2"/>
  <c r="M365" i="2" s="1"/>
  <c r="P365" i="2" s="1"/>
  <c r="O365" i="2" s="1"/>
  <c r="E365" i="2"/>
  <c r="I367" i="2"/>
  <c r="J367" i="2" s="1"/>
  <c r="K367" i="2" s="1"/>
  <c r="M367" i="2" s="1"/>
  <c r="P367" i="2" s="1"/>
  <c r="O367" i="2" s="1"/>
  <c r="K370" i="2"/>
  <c r="M370" i="2" s="1"/>
  <c r="P370" i="2" s="1"/>
  <c r="O370" i="2" s="1"/>
  <c r="E376" i="2"/>
  <c r="K377" i="2"/>
  <c r="M377" i="2" s="1"/>
  <c r="P377" i="2" s="1"/>
  <c r="O377" i="2" s="1"/>
  <c r="E377" i="2"/>
  <c r="I379" i="2"/>
  <c r="J379" i="2" s="1"/>
  <c r="K379" i="2" s="1"/>
  <c r="M379" i="2" s="1"/>
  <c r="P379" i="2" s="1"/>
  <c r="O379" i="2" s="1"/>
  <c r="E384" i="2"/>
  <c r="K385" i="2"/>
  <c r="M385" i="2" s="1"/>
  <c r="P385" i="2" s="1"/>
  <c r="O385" i="2" s="1"/>
  <c r="E385" i="2"/>
  <c r="I387" i="2"/>
  <c r="J387" i="2" s="1"/>
  <c r="K387" i="2" s="1"/>
  <c r="M387" i="2" s="1"/>
  <c r="P387" i="2" s="1"/>
  <c r="O387" i="2" s="1"/>
  <c r="E392" i="2"/>
  <c r="K393" i="2"/>
  <c r="M393" i="2" s="1"/>
  <c r="P393" i="2" s="1"/>
  <c r="O393" i="2" s="1"/>
  <c r="E393" i="2"/>
  <c r="I395" i="2"/>
  <c r="J395" i="2" s="1"/>
  <c r="K395" i="2" s="1"/>
  <c r="M395" i="2" s="1"/>
  <c r="P395" i="2" s="1"/>
  <c r="O395" i="2" s="1"/>
  <c r="K399" i="2"/>
  <c r="M399" i="2" s="1"/>
  <c r="P399" i="2" s="1"/>
  <c r="O399" i="2" s="1"/>
  <c r="E399" i="2"/>
  <c r="I403" i="2"/>
  <c r="J403" i="2" s="1"/>
  <c r="K403" i="2" s="1"/>
  <c r="M403" i="2" s="1"/>
  <c r="K413" i="2"/>
  <c r="M413" i="2" s="1"/>
  <c r="P413" i="2" s="1"/>
  <c r="O413" i="2" s="1"/>
  <c r="E413" i="2"/>
  <c r="K419" i="2"/>
  <c r="M419" i="2" s="1"/>
  <c r="I434" i="2"/>
  <c r="J434" i="2" s="1"/>
  <c r="K434" i="2" s="1"/>
  <c r="M434" i="2" s="1"/>
  <c r="P434" i="2" s="1"/>
  <c r="O434" i="2" s="1"/>
  <c r="E434" i="2"/>
  <c r="E363" i="2"/>
  <c r="E375" i="2"/>
  <c r="E383" i="2"/>
  <c r="E391" i="2"/>
  <c r="E405" i="2"/>
  <c r="K421" i="2"/>
  <c r="M421" i="2" s="1"/>
  <c r="P421" i="2" s="1"/>
  <c r="O421" i="2" s="1"/>
  <c r="E437" i="2"/>
  <c r="I437" i="2"/>
  <c r="J437" i="2" s="1"/>
  <c r="K437" i="2" s="1"/>
  <c r="M437" i="2" s="1"/>
  <c r="P437" i="2" s="1"/>
  <c r="O437" i="2" s="1"/>
  <c r="K361" i="2"/>
  <c r="M361" i="2" s="1"/>
  <c r="P361" i="2" s="1"/>
  <c r="O361" i="2" s="1"/>
  <c r="E361" i="2"/>
  <c r="I363" i="2"/>
  <c r="J363" i="2" s="1"/>
  <c r="K363" i="2" s="1"/>
  <c r="M363" i="2" s="1"/>
  <c r="P363" i="2" s="1"/>
  <c r="O363" i="2" s="1"/>
  <c r="K369" i="2"/>
  <c r="M369" i="2" s="1"/>
  <c r="P369" i="2" s="1"/>
  <c r="O369" i="2" s="1"/>
  <c r="E369" i="2"/>
  <c r="K373" i="2"/>
  <c r="M373" i="2" s="1"/>
  <c r="P373" i="2" s="1"/>
  <c r="O373" i="2" s="1"/>
  <c r="E373" i="2"/>
  <c r="I375" i="2"/>
  <c r="J375" i="2" s="1"/>
  <c r="K375" i="2" s="1"/>
  <c r="M375" i="2" s="1"/>
  <c r="P375" i="2" s="1"/>
  <c r="O375" i="2" s="1"/>
  <c r="K381" i="2"/>
  <c r="M381" i="2" s="1"/>
  <c r="P381" i="2" s="1"/>
  <c r="O381" i="2" s="1"/>
  <c r="E381" i="2"/>
  <c r="I383" i="2"/>
  <c r="J383" i="2" s="1"/>
  <c r="K383" i="2" s="1"/>
  <c r="M383" i="2" s="1"/>
  <c r="P383" i="2" s="1"/>
  <c r="O383" i="2" s="1"/>
  <c r="K389" i="2"/>
  <c r="M389" i="2" s="1"/>
  <c r="P389" i="2" s="1"/>
  <c r="O389" i="2" s="1"/>
  <c r="E389" i="2"/>
  <c r="I391" i="2"/>
  <c r="J391" i="2" s="1"/>
  <c r="K391" i="2" s="1"/>
  <c r="M391" i="2" s="1"/>
  <c r="P391" i="2" s="1"/>
  <c r="O391" i="2" s="1"/>
  <c r="I405" i="2"/>
  <c r="J405" i="2" s="1"/>
  <c r="K405" i="2" s="1"/>
  <c r="M405" i="2" s="1"/>
  <c r="P405" i="2" s="1"/>
  <c r="O405" i="2" s="1"/>
  <c r="K407" i="2"/>
  <c r="M407" i="2" s="1"/>
  <c r="P407" i="2" s="1"/>
  <c r="O407" i="2" s="1"/>
  <c r="E407" i="2"/>
  <c r="O415" i="2"/>
  <c r="K423" i="2"/>
  <c r="M423" i="2" s="1"/>
  <c r="P423" i="2" s="1"/>
  <c r="O423" i="2" s="1"/>
  <c r="I430" i="2"/>
  <c r="J430" i="2" s="1"/>
  <c r="K430" i="2" s="1"/>
  <c r="M430" i="2" s="1"/>
  <c r="P430" i="2" s="1"/>
  <c r="O430" i="2" s="1"/>
  <c r="E430" i="2"/>
  <c r="E447" i="2"/>
  <c r="I447" i="2"/>
  <c r="J447" i="2" s="1"/>
  <c r="K447" i="2" s="1"/>
  <c r="M447" i="2" s="1"/>
  <c r="P447" i="2" s="1"/>
  <c r="O447" i="2" s="1"/>
  <c r="K426" i="2"/>
  <c r="M426" i="2" s="1"/>
  <c r="P426" i="2" s="1"/>
  <c r="O426" i="2" s="1"/>
  <c r="E431" i="2"/>
  <c r="I431" i="2"/>
  <c r="J431" i="2" s="1"/>
  <c r="K431" i="2" s="1"/>
  <c r="M431" i="2" s="1"/>
  <c r="P431" i="2" s="1"/>
  <c r="O431" i="2" s="1"/>
  <c r="E435" i="2"/>
  <c r="I435" i="2"/>
  <c r="J435" i="2" s="1"/>
  <c r="K435" i="2" s="1"/>
  <c r="M435" i="2" s="1"/>
  <c r="I438" i="2"/>
  <c r="J438" i="2" s="1"/>
  <c r="K438" i="2" s="1"/>
  <c r="M438" i="2" s="1"/>
  <c r="P438" i="2" s="1"/>
  <c r="O438" i="2" s="1"/>
  <c r="E438" i="2"/>
  <c r="E443" i="2"/>
  <c r="I443" i="2"/>
  <c r="J443" i="2" s="1"/>
  <c r="K443" i="2" s="1"/>
  <c r="M443" i="2" s="1"/>
  <c r="P443" i="2" s="1"/>
  <c r="O443" i="2" s="1"/>
  <c r="I448" i="2"/>
  <c r="J448" i="2" s="1"/>
  <c r="K448" i="2" s="1"/>
  <c r="M448" i="2" s="1"/>
  <c r="P448" i="2" s="1"/>
  <c r="O448" i="2" s="1"/>
  <c r="E448" i="2"/>
  <c r="E419" i="2"/>
  <c r="E421" i="2"/>
  <c r="E423" i="2"/>
  <c r="E426" i="2"/>
  <c r="K427" i="2"/>
  <c r="M427" i="2" s="1"/>
  <c r="P427" i="2" s="1"/>
  <c r="O427" i="2" s="1"/>
  <c r="E427" i="2"/>
  <c r="I428" i="2"/>
  <c r="J428" i="2" s="1"/>
  <c r="K428" i="2" s="1"/>
  <c r="M428" i="2" s="1"/>
  <c r="P428" i="2" s="1"/>
  <c r="O428" i="2" s="1"/>
  <c r="I432" i="2"/>
  <c r="J432" i="2" s="1"/>
  <c r="K432" i="2" s="1"/>
  <c r="M432" i="2" s="1"/>
  <c r="P432" i="2" s="1"/>
  <c r="O432" i="2" s="1"/>
  <c r="E432" i="2"/>
  <c r="I440" i="2"/>
  <c r="J440" i="2" s="1"/>
  <c r="K440" i="2" s="1"/>
  <c r="M440" i="2" s="1"/>
  <c r="P440" i="2" s="1"/>
  <c r="O440" i="2" s="1"/>
  <c r="E440" i="2"/>
  <c r="I444" i="2"/>
  <c r="J444" i="2" s="1"/>
  <c r="K444" i="2" s="1"/>
  <c r="M444" i="2" s="1"/>
  <c r="P444" i="2" s="1"/>
  <c r="O444" i="2" s="1"/>
  <c r="E444" i="2"/>
  <c r="O446" i="2"/>
  <c r="I450" i="2"/>
  <c r="J450" i="2" s="1"/>
  <c r="K450" i="2" s="1"/>
  <c r="M450" i="2" s="1"/>
  <c r="P450" i="2" s="1"/>
  <c r="O450" i="2" s="1"/>
  <c r="E450" i="2"/>
  <c r="I452" i="2"/>
  <c r="J452" i="2" s="1"/>
  <c r="K452" i="2" s="1"/>
  <c r="M452" i="2" s="1"/>
  <c r="P452" i="2" s="1"/>
  <c r="O452" i="2" s="1"/>
  <c r="E452" i="2"/>
  <c r="I454" i="2"/>
  <c r="J454" i="2" s="1"/>
  <c r="K454" i="2" s="1"/>
  <c r="M454" i="2" s="1"/>
  <c r="P454" i="2" s="1"/>
  <c r="O454" i="2" s="1"/>
  <c r="E454" i="2"/>
  <c r="I456" i="2"/>
  <c r="J456" i="2" s="1"/>
  <c r="K456" i="2" s="1"/>
  <c r="M456" i="2" s="1"/>
  <c r="P456" i="2" s="1"/>
  <c r="O456" i="2" s="1"/>
  <c r="E456" i="2"/>
  <c r="I458" i="2"/>
  <c r="J458" i="2" s="1"/>
  <c r="K458" i="2" s="1"/>
  <c r="M458" i="2" s="1"/>
  <c r="P458" i="2" s="1"/>
  <c r="O458" i="2" s="1"/>
  <c r="E458" i="2"/>
  <c r="E429" i="2"/>
  <c r="I429" i="2"/>
  <c r="J429" i="2" s="1"/>
  <c r="K429" i="2" s="1"/>
  <c r="M429" i="2" s="1"/>
  <c r="P429" i="2" s="1"/>
  <c r="O429" i="2" s="1"/>
  <c r="E433" i="2"/>
  <c r="I433" i="2"/>
  <c r="J433" i="2" s="1"/>
  <c r="K433" i="2" s="1"/>
  <c r="M433" i="2" s="1"/>
  <c r="P433" i="2" s="1"/>
  <c r="O433" i="2" s="1"/>
  <c r="I436" i="2"/>
  <c r="J436" i="2" s="1"/>
  <c r="K436" i="2" s="1"/>
  <c r="M436" i="2" s="1"/>
  <c r="P436" i="2" s="1"/>
  <c r="O436" i="2" s="1"/>
  <c r="E436" i="2"/>
  <c r="E441" i="2"/>
  <c r="I441" i="2"/>
  <c r="J441" i="2" s="1"/>
  <c r="K441" i="2" s="1"/>
  <c r="M441" i="2" s="1"/>
  <c r="P441" i="2" s="1"/>
  <c r="O441" i="2" s="1"/>
  <c r="E445" i="2"/>
  <c r="I445" i="2"/>
  <c r="J445" i="2" s="1"/>
  <c r="K445" i="2" s="1"/>
  <c r="M445" i="2" s="1"/>
  <c r="P445" i="2" s="1"/>
  <c r="O445" i="2" s="1"/>
  <c r="I449" i="2"/>
  <c r="J449" i="2" s="1"/>
  <c r="K449" i="2" s="1"/>
  <c r="M449" i="2" s="1"/>
  <c r="P449" i="2" s="1"/>
  <c r="O449" i="2" s="1"/>
  <c r="I451" i="2"/>
  <c r="J451" i="2" s="1"/>
  <c r="K451" i="2" s="1"/>
  <c r="M451" i="2" s="1"/>
  <c r="P451" i="2" s="1"/>
  <c r="O451" i="2" s="1"/>
  <c r="I453" i="2"/>
  <c r="J453" i="2" s="1"/>
  <c r="K453" i="2" s="1"/>
  <c r="M453" i="2" s="1"/>
  <c r="P453" i="2" s="1"/>
  <c r="O453" i="2" s="1"/>
  <c r="I455" i="2"/>
  <c r="J455" i="2" s="1"/>
  <c r="K455" i="2" s="1"/>
  <c r="M455" i="2" s="1"/>
  <c r="P455" i="2" s="1"/>
  <c r="O455" i="2" s="1"/>
  <c r="I457" i="2"/>
  <c r="J457" i="2" s="1"/>
  <c r="K457" i="2" s="1"/>
  <c r="M457" i="2" s="1"/>
  <c r="P457" i="2" s="1"/>
  <c r="O457" i="2" s="1"/>
  <c r="I459" i="2"/>
  <c r="J459" i="2" s="1"/>
  <c r="K459" i="2" s="1"/>
  <c r="M459" i="2" s="1"/>
  <c r="P459" i="2" s="1"/>
  <c r="O459" i="2" s="1"/>
  <c r="E449" i="2"/>
  <c r="E451" i="2"/>
  <c r="E453" i="2"/>
  <c r="E455" i="2"/>
  <c r="E457" i="2"/>
  <c r="E459" i="2"/>
  <c r="D1" i="2" l="1"/>
  <c r="P1" i="1"/>
  <c r="O3" i="1"/>
  <c r="O1" i="1" s="1"/>
  <c r="P1" i="2"/>
  <c r="O3" i="2"/>
  <c r="O1" i="2" s="1"/>
</calcChain>
</file>

<file path=xl/sharedStrings.xml><?xml version="1.0" encoding="utf-8"?>
<sst xmlns="http://schemas.openxmlformats.org/spreadsheetml/2006/main" count="3789" uniqueCount="945">
  <si>
    <t>全体ツム
NO</t>
  </si>
  <si>
    <t>常駐ツム
NO</t>
  </si>
  <si>
    <t>スキル
レベル
(入力)</t>
  </si>
  <si>
    <t>％
(入力)</t>
  </si>
  <si>
    <t>次のレベルに
必要なツム数</t>
  </si>
  <si>
    <t>現レベルでの
一体あたりの
パーセント</t>
  </si>
  <si>
    <t>現レベル
でのツム数</t>
  </si>
  <si>
    <t>次のレベル
までのツム数</t>
  </si>
  <si>
    <t>次レベルからMAXまでの
ツム数</t>
  </si>
  <si>
    <t>スキルMAXまで必要ツム数</t>
  </si>
  <si>
    <t>スキル</t>
  </si>
  <si>
    <t>ハピ</t>
  </si>
  <si>
    <t>ミッキー</t>
  </si>
  <si>
    <t>画面中央のツムをまとめて消すよ！</t>
  </si>
  <si>
    <t>ミニー</t>
  </si>
  <si>
    <t>ドナルド</t>
  </si>
  <si>
    <t>少しの間1コでもツムが消せるよ！</t>
  </si>
  <si>
    <t>デイジー</t>
  </si>
  <si>
    <t>デイジーと一緒に消せる高得点ドナルドがでるよ！</t>
  </si>
  <si>
    <t>グーフィー</t>
  </si>
  <si>
    <t>ランダムでツムを消すよ！</t>
  </si>
  <si>
    <t>プルート</t>
  </si>
  <si>
    <t>横ライン状にツムを消すよ！</t>
  </si>
  <si>
    <t>チップ</t>
  </si>
  <si>
    <t>チップと一緒に消せる高得点デールがでるよ！</t>
  </si>
  <si>
    <t>デール</t>
  </si>
  <si>
    <t>デールと一緒に消せる高得点チップがでるよ！</t>
  </si>
  <si>
    <t>プー</t>
  </si>
  <si>
    <t>少しの間時間が止まるよ！</t>
  </si>
  <si>
    <t>ピグレット</t>
  </si>
  <si>
    <t>少し時間が増えるよ！(オート発動)</t>
  </si>
  <si>
    <t>ティガー</t>
  </si>
  <si>
    <t>イーヨー</t>
  </si>
  <si>
    <t>ランダムでイーヨーが増えるよ！</t>
  </si>
  <si>
    <t>クリストファー・ロビン</t>
  </si>
  <si>
    <t>タップで風船が破裂してツムを消すよ</t>
  </si>
  <si>
    <t>ルー</t>
  </si>
  <si>
    <t>縦ライン状にツムを消すよ！</t>
  </si>
  <si>
    <t>常駐</t>
  </si>
  <si>
    <t>スティッチ</t>
  </si>
  <si>
    <t>スクランプ</t>
  </si>
  <si>
    <t>使うたびに何が起こるかわからない！</t>
  </si>
  <si>
    <t>マリー</t>
  </si>
  <si>
    <t>ランダムでボムが発生するよ！</t>
  </si>
  <si>
    <t>レディ</t>
  </si>
  <si>
    <t>少しの間ツムからコインがたくさんでるよ！</t>
  </si>
  <si>
    <t>期間</t>
  </si>
  <si>
    <t>ペリー</t>
  </si>
  <si>
    <t>数ヶ所でまとまってツムを消すよ！</t>
  </si>
  <si>
    <t>イベ</t>
  </si>
  <si>
    <t>オズワルド</t>
  </si>
  <si>
    <t>少しの間2種類だけになるよ！</t>
  </si>
  <si>
    <t>ジャック</t>
  </si>
  <si>
    <t>少しの間タップだけで消せるよ！</t>
  </si>
  <si>
    <t>サンタジャック</t>
  </si>
  <si>
    <t>少しの間オートでツムを消すよ！</t>
  </si>
  <si>
    <t>サリー(ナイトメア)</t>
  </si>
  <si>
    <t>クロス状にツムをまとめて消すよ！</t>
  </si>
  <si>
    <t>ゼロ</t>
  </si>
  <si>
    <t>ゼロが少しの間姿を消すよ！</t>
  </si>
  <si>
    <t>ウッディ</t>
  </si>
  <si>
    <t>バズ・ライトイヤー</t>
  </si>
  <si>
    <t>十字状にツムをまとめて消すよ！</t>
  </si>
  <si>
    <t>ジェシー</t>
  </si>
  <si>
    <t>画面中央のツムをまとめて消すよ
タッチをし続けると範囲が広がるよ！</t>
  </si>
  <si>
    <t>リトル・グリーン・メン</t>
  </si>
  <si>
    <t>ツムを集めて整理するよ！</t>
  </si>
  <si>
    <t>ロッツォ</t>
  </si>
  <si>
    <t>画面下のツムをまとめて消すよ！</t>
  </si>
  <si>
    <t>マイク</t>
  </si>
  <si>
    <t>サリー(モンスターズ・インク)</t>
  </si>
  <si>
    <t>大きなサリーが発生するよ！</t>
  </si>
  <si>
    <t>ダンボ</t>
  </si>
  <si>
    <t>アリス</t>
  </si>
  <si>
    <t>画面中央に大きなアリスが出るよ！</t>
  </si>
  <si>
    <t>白うさぎ</t>
  </si>
  <si>
    <t>チェシャ猫</t>
  </si>
  <si>
    <t>ヤングオイスター</t>
  </si>
  <si>
    <t>下にヤングオイスターが増えるよ！</t>
  </si>
  <si>
    <t>ティンカー・ベル</t>
  </si>
  <si>
    <t>バンビ</t>
  </si>
  <si>
    <t>とんすけ</t>
  </si>
  <si>
    <t>ミス・バニー</t>
  </si>
  <si>
    <t>エルサ</t>
  </si>
  <si>
    <t>下からツムを凍らせてまとめて消せるよ！</t>
  </si>
  <si>
    <t>アナ</t>
  </si>
  <si>
    <t>一緒に消せるエルサが出るよ エルサは周りも消すよ！</t>
  </si>
  <si>
    <t>オラフ</t>
  </si>
  <si>
    <t>斜めライン状にツムを消すよ！</t>
  </si>
  <si>
    <t>スヴェン</t>
  </si>
  <si>
    <t>マレフィセント</t>
  </si>
  <si>
    <t>つなげたツムと一緒にまわりのツムも消すよ！</t>
  </si>
  <si>
    <t>アリエル</t>
  </si>
  <si>
    <t>サークル状にツムを消すよ</t>
  </si>
  <si>
    <t>フランダー</t>
  </si>
  <si>
    <t>セバスチャン</t>
  </si>
  <si>
    <t>ラプンツェル</t>
  </si>
  <si>
    <t>違うツム同士を繋げて消せるよ！</t>
  </si>
  <si>
    <t>パスカル</t>
  </si>
  <si>
    <t>パスカルが他のツムに変わるよ！</t>
  </si>
  <si>
    <t>ハチプー</t>
  </si>
  <si>
    <t>時間停止中に繋げたツムが1チェーンになるよ</t>
  </si>
  <si>
    <t>ピート</t>
  </si>
  <si>
    <t>かぼちゃミッキー</t>
  </si>
  <si>
    <t>フィーバーがはじまるよ！</t>
  </si>
  <si>
    <t>かぼちゃミニー</t>
  </si>
  <si>
    <t>でてきたキャンディをタップ 周りのツムも消すよ！</t>
  </si>
  <si>
    <t>クリスマスミッキー</t>
  </si>
  <si>
    <t>クリスマスミニー</t>
  </si>
  <si>
    <t>ミニーと一緒に消せる高得点ミッキーが出るよ！</t>
  </si>
  <si>
    <t>クリスマスドナルド</t>
  </si>
  <si>
    <t>クリスマスデイジー</t>
  </si>
  <si>
    <t>デイジーと一緒に消せる高得点ドナルドが出るよ！</t>
  </si>
  <si>
    <t>クリスマスグーフィー</t>
  </si>
  <si>
    <t>クリスマスプルート</t>
  </si>
  <si>
    <t>バレンタインミニー</t>
  </si>
  <si>
    <t>バレンタインデイジー</t>
  </si>
  <si>
    <t>ベイマックス</t>
  </si>
  <si>
    <t>ランダムでツムが大きくなるよ！</t>
  </si>
  <si>
    <t>ソーサラーミッキー</t>
  </si>
  <si>
    <t>帽子の数だけタップした周りのツムを消すよ！</t>
  </si>
  <si>
    <t>ベル</t>
  </si>
  <si>
    <t>ハート状にツムを消すよ！</t>
  </si>
  <si>
    <t>野獣</t>
  </si>
  <si>
    <t>ウサプー</t>
  </si>
  <si>
    <t>消したツムがハニーポットボムにたまるよ！</t>
  </si>
  <si>
    <t>ウサティガー</t>
  </si>
  <si>
    <t>アーチ状にツムを消すよ！</t>
  </si>
  <si>
    <t>ラビット</t>
  </si>
  <si>
    <t>でてきたニンジンをタップ　周りのツムを消すよ！</t>
  </si>
  <si>
    <t>サプライズエルサ</t>
  </si>
  <si>
    <t>でてきた雪だるまをタップ　周りのツムを消すよ！</t>
  </si>
  <si>
    <t>バースデーアナ</t>
  </si>
  <si>
    <t>エンジェル</t>
  </si>
  <si>
    <t>ハワイアンスティッチ</t>
  </si>
  <si>
    <t>リロ</t>
  </si>
  <si>
    <t>一種類のツムをまとめて消すよ！</t>
  </si>
  <si>
    <t>マックィーン</t>
  </si>
  <si>
    <t>タップ方向にクルマが走ってツムを消すよ！</t>
  </si>
  <si>
    <t>メーター</t>
  </si>
  <si>
    <t>レックス</t>
  </si>
  <si>
    <t>ランドール</t>
  </si>
  <si>
    <t>ランドールが少しの間姿を消すよ！</t>
  </si>
  <si>
    <t>ロマンスアリエル</t>
  </si>
  <si>
    <t>アリエルと一緒に消せる高得点エリック王子がでるよ！</t>
  </si>
  <si>
    <t>トリトン王</t>
  </si>
  <si>
    <t>スカットル</t>
  </si>
  <si>
    <t>アラジン</t>
  </si>
  <si>
    <t>アラジンと一緒に消せる高得点アリ王子がでるよ！</t>
  </si>
  <si>
    <t>ジャスミン</t>
  </si>
  <si>
    <t>アブー</t>
  </si>
  <si>
    <t>でてきたリンゴをタップ 周りのツムも消すよ！</t>
  </si>
  <si>
    <t>ジーニー</t>
  </si>
  <si>
    <t>ホーンハットミッキー</t>
  </si>
  <si>
    <t>発生させたボムを自由に動かせるよ！</t>
  </si>
  <si>
    <t>キャットハットミニー</t>
  </si>
  <si>
    <t>ミニ－と一緒に消せる高得点ミッキーがでるよ！</t>
  </si>
  <si>
    <t>かぼちゃチップ</t>
  </si>
  <si>
    <t>おばけデール</t>
  </si>
  <si>
    <t>ほねほねプルート</t>
  </si>
  <si>
    <t>コンサートミッキー</t>
  </si>
  <si>
    <t>でてきた音符をタップ　周りのツムを消すよ！</t>
  </si>
  <si>
    <t>ピノキオ</t>
  </si>
  <si>
    <t>2種類のツムをまとめて消すよ！</t>
  </si>
  <si>
    <t>ジミニー</t>
  </si>
  <si>
    <t>ルーク</t>
  </si>
  <si>
    <t>レイア姫</t>
  </si>
  <si>
    <t>R2-D2</t>
  </si>
  <si>
    <t>デンゲキに沿ってツムを消すよ！</t>
  </si>
  <si>
    <t>C-3PO</t>
  </si>
  <si>
    <t>ヨーダ</t>
  </si>
  <si>
    <t>ダースベイダー</t>
  </si>
  <si>
    <t>なぞった方向に消すよ！　ゆっくりなぞると太く消すよ！</t>
  </si>
  <si>
    <t>BB-8</t>
  </si>
  <si>
    <t>レイ</t>
  </si>
  <si>
    <t>カイロ・レン</t>
  </si>
  <si>
    <t>逆T字状にツムを消すよ！</t>
  </si>
  <si>
    <t>モカ</t>
  </si>
  <si>
    <t>描いた絵にそってツムを消すよ！</t>
  </si>
  <si>
    <t>プリン</t>
  </si>
  <si>
    <t>スフレ</t>
  </si>
  <si>
    <t>大きなスフレが発生するよ！</t>
  </si>
  <si>
    <t>マックス</t>
  </si>
  <si>
    <t>クラリス</t>
  </si>
  <si>
    <t>クラリスと一緒に消せる高得点チップ＆デールがでるよ！</t>
  </si>
  <si>
    <t>白雪姫</t>
  </si>
  <si>
    <t>出てきた小人をタップ 周りのツムを消すよ！</t>
  </si>
  <si>
    <t>オーロラ姫</t>
  </si>
  <si>
    <t>少しの間一種類のツムが高得点フィリップ王子にかわるよ！</t>
  </si>
  <si>
    <t>ブライドラプンツェル</t>
  </si>
  <si>
    <t>シンバ</t>
  </si>
  <si>
    <t>ナラ</t>
  </si>
  <si>
    <t>ナラと一緒に消せる高得点シンバが出るよ！</t>
  </si>
  <si>
    <t>スカー</t>
  </si>
  <si>
    <t>ザズー</t>
  </si>
  <si>
    <t>アースラ</t>
  </si>
  <si>
    <t>アーロ</t>
  </si>
  <si>
    <t>なぞったところを消すよ 反対側をスポットが消すよ！</t>
  </si>
  <si>
    <t>女王</t>
  </si>
  <si>
    <t>でてきたリンゴをタップ ライン状にツムを消すよ！</t>
  </si>
  <si>
    <t>マレフィセントドラゴン</t>
  </si>
  <si>
    <t>うさぎどん</t>
  </si>
  <si>
    <t>ジュディ</t>
  </si>
  <si>
    <t>タイミングでタップ 中央のツムを消すよ！</t>
  </si>
  <si>
    <t>ニック</t>
  </si>
  <si>
    <t>フィニック</t>
  </si>
  <si>
    <t>シンデレラ</t>
  </si>
  <si>
    <t>少しの間 違うツム同士をつなげて消せるよ！</t>
  </si>
  <si>
    <t>フェアリーゴッドマザー</t>
  </si>
  <si>
    <t>一緒に消せるシンデレラが出るよ！シンデレラは周りも消すよ！</t>
  </si>
  <si>
    <t>プリンスチャーミング</t>
  </si>
  <si>
    <t>ワンダーランドアリス</t>
  </si>
  <si>
    <t>少しの間アリスが小さくなるよ 周りと一緒に消えるよ！</t>
  </si>
  <si>
    <t>ハートの女王</t>
  </si>
  <si>
    <t>でてきた兵士をタップ　周りのツムを消すよ！</t>
  </si>
  <si>
    <t>マッドハッター</t>
  </si>
  <si>
    <t>でてきた帽子をタップ　周りのツムを消すよ！</t>
  </si>
  <si>
    <t>3月うさぎ</t>
  </si>
  <si>
    <t>おしゃれマッドハッター</t>
  </si>
  <si>
    <t>3方向からライン状にツムを消すよ！</t>
  </si>
  <si>
    <t>ニモ</t>
  </si>
  <si>
    <t>ドリー</t>
  </si>
  <si>
    <t>Z字状にツムを消すよ！</t>
  </si>
  <si>
    <t>クラッシュ</t>
  </si>
  <si>
    <t>モーグリ</t>
  </si>
  <si>
    <t>ジャック・スパロウ</t>
  </si>
  <si>
    <t>エリザベス・スワン</t>
  </si>
  <si>
    <t>エリザベス・スワンと一緒に消せる高得点ウィル・ターナーが出るよ！</t>
  </si>
  <si>
    <t>デイヴィ・ジョーンズ</t>
  </si>
  <si>
    <t>フック船長</t>
  </si>
  <si>
    <t>クルエラ</t>
  </si>
  <si>
    <t>S字状にツムを消すよ！</t>
  </si>
  <si>
    <t>ジャファー</t>
  </si>
  <si>
    <t>ジョーカーグーフィー</t>
  </si>
  <si>
    <t>パレードミッキー</t>
  </si>
  <si>
    <t>フィーバーがはじまり横ライン状にツムを消すよ！</t>
  </si>
  <si>
    <t>パレードティンク</t>
  </si>
  <si>
    <t>フィーバーがはじまり横ラインにツム消し＆ボムが発生するよ！</t>
  </si>
  <si>
    <t>蒸気船ミッキー</t>
  </si>
  <si>
    <t>蒸気船ミニー</t>
  </si>
  <si>
    <t>蒸気船ピート</t>
  </si>
  <si>
    <t>ジェダイルーク</t>
  </si>
  <si>
    <t>ハン・ソロ</t>
  </si>
  <si>
    <t>チューバッカ</t>
  </si>
  <si>
    <t>K-2SO</t>
  </si>
  <si>
    <t>光った目のK-2SOをタップ　中央のツムを消すよ！</t>
  </si>
  <si>
    <t>デス・トルーパー</t>
  </si>
  <si>
    <t>スクルージ</t>
  </si>
  <si>
    <t>縦ライン状にツムを消してコインがたくさん出るよ！</t>
  </si>
  <si>
    <t>ヒロ</t>
  </si>
  <si>
    <t>ベイマックス2.0</t>
  </si>
  <si>
    <t>ホイップ</t>
  </si>
  <si>
    <t>パフィー</t>
  </si>
  <si>
    <t>パフィーと一緒に消せる高得点ホイップが出るよ！</t>
  </si>
  <si>
    <t>三銃士ミッキー</t>
  </si>
  <si>
    <t>縦や斜めライン状にツムを消すよ！</t>
  </si>
  <si>
    <t>三銃士ドナルド</t>
  </si>
  <si>
    <t>三銃士グーフィー</t>
  </si>
  <si>
    <t>ミニー姫</t>
  </si>
  <si>
    <t>ミニー姫と一緒に消せる高得点ミッキーが出るよ！</t>
  </si>
  <si>
    <t>忍者ドナルド</t>
  </si>
  <si>
    <t>ジグザグにツムを消してボムを発生させるよ！</t>
  </si>
  <si>
    <t>お姫様デイジー</t>
  </si>
  <si>
    <t>お姫様デイジーと一緒に消せる高得点ドナルドが出るよ！</t>
  </si>
  <si>
    <t>キュートエルサ</t>
  </si>
  <si>
    <t>上のツムを消して 下のツムを凍らせるよ！</t>
  </si>
  <si>
    <t>キュートアナ</t>
  </si>
  <si>
    <t>サマーオラフ</t>
  </si>
  <si>
    <t>少しの間 オラフが自動で消えるよ！</t>
  </si>
  <si>
    <t>モアナ</t>
  </si>
  <si>
    <t>横ライン状にツムを消し ライン上のモアナがボムに変わるよ！</t>
  </si>
  <si>
    <t>マウイ</t>
  </si>
  <si>
    <t>ファンタズミックミッキー</t>
  </si>
  <si>
    <t>フィーバーがはじまり繋げた最後のツムの周りをまとめて消すよ！</t>
  </si>
  <si>
    <t>ヘラクレス</t>
  </si>
  <si>
    <t>ハデス</t>
  </si>
  <si>
    <t>メグ</t>
  </si>
  <si>
    <t>フィリップ王子</t>
  </si>
  <si>
    <t>ソラ</t>
  </si>
  <si>
    <t>少しの間オートでツムとその周りを消すよ！</t>
  </si>
  <si>
    <t>リク</t>
  </si>
  <si>
    <t>一定回数タップした周りのツムを消すよ！</t>
  </si>
  <si>
    <t>ロマンスベル</t>
  </si>
  <si>
    <t>ベルと一緒に消せる 高得点野獣がでるよ！</t>
  </si>
  <si>
    <t>ロマンス野獣</t>
  </si>
  <si>
    <t>Ｕ字型にツムを凍らせて 中央のツムを消すよ！</t>
  </si>
  <si>
    <t>ガストン</t>
  </si>
  <si>
    <t>横ライン状にツムを消して 少しの間ガストンがたくさん降るよ！</t>
  </si>
  <si>
    <t>ルミエール</t>
  </si>
  <si>
    <t>フィーバーがはじまり ランダムでツムを消すよ！</t>
  </si>
  <si>
    <t>ポット夫人</t>
  </si>
  <si>
    <t>ポット夫人と高得点チップがでるよ！</t>
  </si>
  <si>
    <t>ハッピーラプンツェル</t>
  </si>
  <si>
    <t>違うツム同士を繋げて一緒に周りのツムも消すよ！</t>
  </si>
  <si>
    <t>フリン・ライダー</t>
  </si>
  <si>
    <t>フリンと一緒に消せる高得点のラプンツェルがでるよ！</t>
  </si>
  <si>
    <t>マキシマス</t>
  </si>
  <si>
    <t>ムーラン</t>
  </si>
  <si>
    <t>ムーランと一緒に消せる高得点のピンがでるよ！</t>
  </si>
  <si>
    <t>ポカホンタス</t>
  </si>
  <si>
    <t>パイレーツミッキー</t>
  </si>
  <si>
    <t>パイレーツスティッチ</t>
  </si>
  <si>
    <t>パイレーツクラリス</t>
  </si>
  <si>
    <t>ヤングジャック・スパロウ</t>
  </si>
  <si>
    <t>回転する矢印をタップ 矢印にそってツムを消すよ！</t>
  </si>
  <si>
    <t>サラザール</t>
  </si>
  <si>
    <t>鍵犬</t>
  </si>
  <si>
    <t>画面中央にツムをまとめて消すよ！</t>
  </si>
  <si>
    <t>クルーズ・ラミレス</t>
  </si>
  <si>
    <t>MUマイク</t>
  </si>
  <si>
    <t>ジェットパックエイリアン</t>
  </si>
  <si>
    <t>斜めライン状にエイリアンが増えるよ！</t>
  </si>
  <si>
    <t>ウォーリー</t>
  </si>
  <si>
    <t>横ライン状にツムを小さくするよ 周りと一緒に消えるよ！</t>
  </si>
  <si>
    <t>カールじいさん</t>
  </si>
  <si>
    <t>ピーター・パン</t>
  </si>
  <si>
    <t>パッチ</t>
  </si>
  <si>
    <t>足跡の数だけタップ 横ライン状にツムを消すよ！</t>
  </si>
  <si>
    <t>ティモシー</t>
  </si>
  <si>
    <t>ブルー・フェアリー</t>
  </si>
  <si>
    <t>少しの間 3チェーンでもボムが発生するよ！</t>
  </si>
  <si>
    <t>トランプ</t>
  </si>
  <si>
    <t>横ライン+ハート型にツムを消すよ！</t>
  </si>
  <si>
    <t>パンプキンキング</t>
  </si>
  <si>
    <t>ブギー</t>
  </si>
  <si>
    <t>ハロウィンソラ</t>
  </si>
  <si>
    <t>でてきた仮面をタップ 周りのツムを消すよ！</t>
  </si>
  <si>
    <t>まきまきドナルド</t>
  </si>
  <si>
    <t>複数のツムをほうたいでまとめるよ！</t>
  </si>
  <si>
    <t>ねじねじグーフィー</t>
  </si>
  <si>
    <t>バットハットミニー</t>
  </si>
  <si>
    <t>でてきたコウモリをタップ 周りのツムを消すよ！</t>
  </si>
  <si>
    <t>ごきげんプー</t>
  </si>
  <si>
    <t>一緒に消せるハニーポットがでるよ ハニーポットは周りも消すよ！</t>
  </si>
  <si>
    <t>ランピー</t>
  </si>
  <si>
    <t>オウル</t>
  </si>
  <si>
    <t>ボムが発生するよ！（オート発動）</t>
  </si>
  <si>
    <t>さむがりピグレット</t>
  </si>
  <si>
    <t>一種類のツムを消すよ！</t>
  </si>
  <si>
    <t>ドロッセル</t>
  </si>
  <si>
    <t>ホリデーベイマックス</t>
  </si>
  <si>
    <t>少しの間ツムがふくらんでチェーン数が2倍になるよ！</t>
  </si>
  <si>
    <t>ホリデーマリー</t>
  </si>
  <si>
    <t>少しの間マリーがボムに変わるよ！</t>
  </si>
  <si>
    <t>ホリデードナルド</t>
  </si>
  <si>
    <t>ハッピー白雪姫</t>
  </si>
  <si>
    <t>王子</t>
  </si>
  <si>
    <t>王子と一緒に消せる高得点白雪姫がでるよ！</t>
  </si>
  <si>
    <t>アイドルチップ</t>
  </si>
  <si>
    <t>フィーバーがはじまり縦ライン状にツムを消すよ！</t>
  </si>
  <si>
    <t>アイドルデール</t>
  </si>
  <si>
    <t>コグスワース</t>
  </si>
  <si>
    <t>少しの間一種類のツムが高得点ルミエールにかわるよ！</t>
  </si>
  <si>
    <t>ウィンターベル</t>
  </si>
  <si>
    <t>ウィンターシンデレラ</t>
  </si>
  <si>
    <t>ガラスのくつをシンデレラにフリック！ライン状にツムを消すよ！</t>
  </si>
  <si>
    <t>ウィンターオーロラ姫</t>
  </si>
  <si>
    <t>イェン・シッド</t>
  </si>
  <si>
    <t>少しの間 ツムがつなぎやすくなるよ！</t>
  </si>
  <si>
    <t>チェルナボーグ</t>
  </si>
  <si>
    <t>プラクティカル</t>
  </si>
  <si>
    <t>プラクティカルと一緒に消せる兄弟たちの高得点ツムがでるよ！</t>
  </si>
  <si>
    <t>ビッグ・バッド・ウルフ</t>
  </si>
  <si>
    <t>吐く息にそってツムを消すよ！</t>
  </si>
  <si>
    <t>D23スペシャルミッキー</t>
  </si>
  <si>
    <t>スペース・レンジャーバズ</t>
  </si>
  <si>
    <t>ザーグ</t>
  </si>
  <si>
    <t>ウッディ保安官</t>
  </si>
  <si>
    <t>ミゲル</t>
  </si>
  <si>
    <t>ホリデーオラフ</t>
  </si>
  <si>
    <t>警察官ジュディ</t>
  </si>
  <si>
    <t>警察官ニック</t>
  </si>
  <si>
    <t>クロウハウザー</t>
  </si>
  <si>
    <t>出てきたドーナツをタップ 周りのツムを消すよ！</t>
  </si>
  <si>
    <t>フラッシュ</t>
  </si>
  <si>
    <t>少しの間ゆっくりになって 得点が上がるよ！</t>
  </si>
  <si>
    <t>スプリングミスバニー</t>
  </si>
  <si>
    <t>アイアンマン</t>
  </si>
  <si>
    <t>キャプテン・アメリカ</t>
  </si>
  <si>
    <t>ジグザグにツムを消すよ！</t>
  </si>
  <si>
    <t>スパイダーマン</t>
  </si>
  <si>
    <t>下から糸でツムを絡めてまとめて消せるよ！</t>
  </si>
  <si>
    <t>カバレロドナルド</t>
  </si>
  <si>
    <t>ホセ</t>
  </si>
  <si>
    <t>少しの間 3種類だけになるよ！</t>
  </si>
  <si>
    <t>パンチート</t>
  </si>
  <si>
    <t>サノス</t>
  </si>
  <si>
    <t>ブライドアリエル</t>
  </si>
  <si>
    <t>高得点エリックがでて少しの間アリエルも高得点になるよ！</t>
  </si>
  <si>
    <t>ティアナ</t>
  </si>
  <si>
    <t>ブライドジャスミン</t>
  </si>
  <si>
    <t>メリダ</t>
  </si>
  <si>
    <t>ランダムでツムが鬼火に変化　鬼火はまとめて消せるよ！</t>
  </si>
  <si>
    <t>エスメラルダ</t>
  </si>
  <si>
    <t>ストームトルーパー</t>
  </si>
  <si>
    <t>縦ライン状にストームトルーパーが増えるよ！</t>
  </si>
  <si>
    <t>トップハットジーニー</t>
  </si>
  <si>
    <t>魔人ジャファー</t>
  </si>
  <si>
    <t>アリ王子</t>
  </si>
  <si>
    <t>ソフィア</t>
  </si>
  <si>
    <t>ランダムでプリンセスのスキルを使うよ！</t>
  </si>
  <si>
    <t>ユーモラスドロッセル</t>
  </si>
  <si>
    <t>ボムが発生するよ！</t>
  </si>
  <si>
    <t>ハッピーマイク</t>
  </si>
  <si>
    <t>怖がらせ屋サリー</t>
  </si>
  <si>
    <t>ミスター・インクレディブル</t>
  </si>
  <si>
    <t>ミセス・インクレディブル</t>
  </si>
  <si>
    <t>ブー</t>
  </si>
  <si>
    <t>出てきた扉をタップ3種類の効果があるよ！</t>
  </si>
  <si>
    <t>ジャック・ジャック</t>
  </si>
  <si>
    <t>出てきた枠の中をタップ！タップの数だけ範囲が広がるよ！</t>
  </si>
  <si>
    <t>あばれんぼスティッチ</t>
  </si>
  <si>
    <t>ランダムなライン状にツムを消すよ！</t>
  </si>
  <si>
    <t>ジャンバ博士</t>
  </si>
  <si>
    <t>プリークリー</t>
  </si>
  <si>
    <t>プリークリーが女装するよ　女装プリークリーは周りも消すよ！</t>
  </si>
  <si>
    <t>アクア</t>
  </si>
  <si>
    <t>カイリ</t>
  </si>
  <si>
    <t>カイリと一緒に消せる高得点ソラが出るよ！</t>
  </si>
  <si>
    <t>いたずらジャック</t>
  </si>
  <si>
    <t>ランダムでツムを消して特別なボムがでるよ！</t>
  </si>
  <si>
    <t>ロック</t>
  </si>
  <si>
    <t>ロックと一緒に消せる高得点ツムがでるよ！</t>
  </si>
  <si>
    <t>ヴァンパイア・テディ</t>
  </si>
  <si>
    <t>ガジェット</t>
  </si>
  <si>
    <t>おやすみプー</t>
  </si>
  <si>
    <t>画面中央と画面下のツムを消すよ！</t>
  </si>
  <si>
    <t>ゴーファー</t>
  </si>
  <si>
    <t>出てきたゴーファーをタップ　ランダムでツムを消すよ！</t>
  </si>
  <si>
    <t>アニバーサリーミッキー</t>
  </si>
  <si>
    <t>アニバーサリーミニー</t>
  </si>
  <si>
    <t>クロスライン状にツムを消すよ！</t>
  </si>
  <si>
    <t>クラシックミッキー</t>
  </si>
  <si>
    <t>豆の木ミッキー</t>
  </si>
  <si>
    <t>出てきた魔法の豆をタップ 周りのツムを消すよ！</t>
  </si>
  <si>
    <t>フィガロ</t>
  </si>
  <si>
    <t>横ライン状にツムを消して特別なボムが出るよ！</t>
  </si>
  <si>
    <t>クレオ</t>
  </si>
  <si>
    <t>出てきたアワをタップ　周りのツムを消すよ！</t>
  </si>
  <si>
    <t>ラルフ</t>
  </si>
  <si>
    <t>ヴァネロペ</t>
  </si>
  <si>
    <t>雪だるまチップ</t>
  </si>
  <si>
    <t>一緒に消せるデールがでるよ デールは周りも消すよ！</t>
  </si>
  <si>
    <t>雪だるまデール</t>
  </si>
  <si>
    <t>一緒に消せるチップがでるよ チップは周りも消すよ！</t>
  </si>
  <si>
    <t>フェリックス</t>
  </si>
  <si>
    <t>ツムをつなぐとチェーン数が2倍になるよ！</t>
  </si>
  <si>
    <t>プンバァ</t>
  </si>
  <si>
    <t>雪の女王エルサ</t>
  </si>
  <si>
    <t>つなげたツムと一緒に周りのツムを凍らせるよ！</t>
  </si>
  <si>
    <t>邪悪な妖精マレフィセント</t>
  </si>
  <si>
    <t>ソラ KH3ver.</t>
  </si>
  <si>
    <t>横・斜めライン状と画面中央のツムを消すよ！</t>
  </si>
  <si>
    <t>王様</t>
  </si>
  <si>
    <t>ミッキーマークの数だけタップした周りのツムを消すよ！</t>
  </si>
  <si>
    <t>シャドウ</t>
  </si>
  <si>
    <t>画面中央にシャドウが増えるよ！</t>
  </si>
  <si>
    <t>アンセム</t>
  </si>
  <si>
    <t>ゼムナス</t>
  </si>
  <si>
    <t>ビアンカ</t>
  </si>
  <si>
    <t>ビアンカと並ぶとボムに変化するバーナードが出るよ！</t>
  </si>
  <si>
    <t>フラワー</t>
  </si>
  <si>
    <t>出てきた花をタップ 周りのツムを消すよ！</t>
  </si>
  <si>
    <t>ダッチェス</t>
  </si>
  <si>
    <t>少しの間ツムがダッチェスとこども達になるよ！</t>
  </si>
  <si>
    <t>ロビン・フッド</t>
  </si>
  <si>
    <t>カメラダンボ</t>
  </si>
  <si>
    <t>ホーンド・キング</t>
  </si>
  <si>
    <t>ランダムでツムを消して高得点ツムがでるよ！</t>
  </si>
  <si>
    <t>ドクター・ファシリエ</t>
  </si>
  <si>
    <t>フィーバーが始まりVライン状にツムを消すよ！</t>
  </si>
  <si>
    <t>ゴーテル</t>
  </si>
  <si>
    <t>パルパティーン皇帝</t>
  </si>
  <si>
    <t>ダース・モール</t>
  </si>
  <si>
    <t>トニー・スターク</t>
  </si>
  <si>
    <t>狙った1種類のツム周辺と縦ライン状のツムを消すよ！</t>
  </si>
  <si>
    <t>ソー</t>
  </si>
  <si>
    <t>逆三角状にツムを消すよ！</t>
  </si>
  <si>
    <t>ハルク</t>
  </si>
  <si>
    <t>乗馬ソフィア</t>
  </si>
  <si>
    <t>エレナ</t>
  </si>
  <si>
    <t>レインボーティンク</t>
  </si>
  <si>
    <t>左右と画面中央のツムを消すよ！</t>
  </si>
  <si>
    <t>ペリウィンクル</t>
  </si>
  <si>
    <t>ツムがあつまって特別なボムが出るよ！</t>
  </si>
  <si>
    <t>ロゼッタ</t>
  </si>
  <si>
    <t>シルバーミスト</t>
  </si>
  <si>
    <t>ロマンスジャスミン</t>
  </si>
  <si>
    <t>一緒に消せるアリ王子がでるよ アリ王子は周りも消すよ！</t>
  </si>
  <si>
    <t>ボー・ピープ</t>
  </si>
  <si>
    <t>杖を持ったボー・ピープがでるよ 繋ぐと周りのツムも消すよ！</t>
  </si>
  <si>
    <t>フォーキー</t>
  </si>
  <si>
    <t>少しの間フォーキーが自動で消えるよ！</t>
  </si>
  <si>
    <t>バニー</t>
  </si>
  <si>
    <t>ハム</t>
  </si>
  <si>
    <t>パステルアリエル</t>
  </si>
  <si>
    <t>パステルフランダー</t>
  </si>
  <si>
    <t>フレディ・マーキュリー</t>
  </si>
  <si>
    <t>一緒に消せるQUEENツムがでるよ QUEENツムは周りも消すよ！</t>
  </si>
  <si>
    <t>ブライアン・メイ</t>
  </si>
  <si>
    <t>ロジャー・テイラー</t>
  </si>
  <si>
    <t>縦ライン状にツムを消す特別なボムがでるよ！</t>
  </si>
  <si>
    <t>ハクナマタタシンバ</t>
  </si>
  <si>
    <t>ティモン</t>
  </si>
  <si>
    <t>ティモンとつながる高得点プンバァがでるよ！</t>
  </si>
  <si>
    <t>ラフィキ</t>
  </si>
  <si>
    <t>ヴェントゥス</t>
  </si>
  <si>
    <t>テラ</t>
  </si>
  <si>
    <t>チリシィ</t>
  </si>
  <si>
    <t>ハニー・レモン</t>
  </si>
  <si>
    <t>好きな場所をタップ 周りのツムをつなげて凍らせるよ！</t>
  </si>
  <si>
    <t>フレッド</t>
  </si>
  <si>
    <t>画面下と右のツムをまとめて消すよ！</t>
  </si>
  <si>
    <t>勇者ミッキー</t>
  </si>
  <si>
    <t>タップでコマンドを選択 効果を3種類から選べるよ！</t>
  </si>
  <si>
    <t>勇者ドナルド</t>
  </si>
  <si>
    <t>タップでドナルドが突進 ドナルドがツムを消すよ！</t>
  </si>
  <si>
    <t>勇者グーフィー</t>
  </si>
  <si>
    <t>パックマン</t>
  </si>
  <si>
    <t>ブリンキー</t>
  </si>
  <si>
    <t>ゴーストが歩きまわってツムを消すよ！</t>
  </si>
  <si>
    <t>ダンシングジーニー</t>
  </si>
  <si>
    <t>一緒に消せるアリ王子がでるよ　つなぐと周りのツムも消すよ！</t>
  </si>
  <si>
    <t>エンチャンテッドシンデレラ</t>
  </si>
  <si>
    <t>エンチャンテッドオーロラ</t>
  </si>
  <si>
    <t>一緒に消せるマレフィセントがでるよ　つなぐと周りのツムも消すよ！</t>
  </si>
  <si>
    <t>ほっこりミッキー</t>
  </si>
  <si>
    <t>ミッキーと一緒に消せる高得点ミニーがでるよ！</t>
  </si>
  <si>
    <t>ゆるっとドナルド</t>
  </si>
  <si>
    <t>アドベンチャーエルサ</t>
  </si>
  <si>
    <t>画面をタップ 結晶の周りのツムを消すよ！</t>
  </si>
  <si>
    <t>アドベンチャーアナ</t>
  </si>
  <si>
    <t>クリストフ</t>
  </si>
  <si>
    <t>ジェダイトレーニング レイ</t>
  </si>
  <si>
    <t>ランダム＋縦ライン状にツムを消すよ！</t>
  </si>
  <si>
    <t>最高指導者カイロ・レン</t>
  </si>
  <si>
    <t>だるまミッキー</t>
  </si>
  <si>
    <t>だるまミニー</t>
  </si>
  <si>
    <t>少しの間つながりやすくなって得点が上がるよ！</t>
  </si>
  <si>
    <t>フレディ’75</t>
  </si>
  <si>
    <t>ジョン・ディーコン</t>
  </si>
  <si>
    <t>ラプンツェル(チャーム)</t>
  </si>
  <si>
    <t>アリエル(チャーム)</t>
  </si>
  <si>
    <t>ベル(チャーム)</t>
  </si>
  <si>
    <t>ジャスミン(チャーム)</t>
  </si>
  <si>
    <t>ラジャー</t>
  </si>
  <si>
    <t>MUランドール</t>
  </si>
  <si>
    <t>少しの間ランドールが他のツムに化けるよ！</t>
  </si>
  <si>
    <t>レミー</t>
  </si>
  <si>
    <t>イヴ</t>
  </si>
  <si>
    <t>フリック</t>
  </si>
  <si>
    <t>フリックと一緒に消せる高得点アッタ姫がでるよ！</t>
  </si>
  <si>
    <t>イアン</t>
  </si>
  <si>
    <t>少しの間ツムの大きさが変わるよ！</t>
  </si>
  <si>
    <t>バーリー</t>
  </si>
  <si>
    <t>横ライン状＋ジグザグにツムを消すよ！</t>
  </si>
  <si>
    <t>メリー・ポピンズ</t>
  </si>
  <si>
    <t>ジゼル</t>
  </si>
  <si>
    <t>ジゼルに魔法がかかるよ　つなぐと周りのツムも消すよ！</t>
  </si>
  <si>
    <t>兵士ムーラン</t>
  </si>
  <si>
    <t>少しの間ムーランがファ・ジュンになるよ！
つなぐと横ライン状にツムを消すよ</t>
  </si>
  <si>
    <t>白の女王</t>
  </si>
  <si>
    <t>ワンダーチェシャ猫</t>
  </si>
  <si>
    <t>マスタールーク</t>
  </si>
  <si>
    <t>ランダム＋斜めライン状にツムを消すよ！</t>
  </si>
  <si>
    <t>ベン・ケノービ</t>
  </si>
  <si>
    <t>ランダム＋画面下のツムを消すよ！</t>
  </si>
  <si>
    <t>メイス・ウィンドゥ</t>
  </si>
  <si>
    <t>縦＋横ライン状にツムを消すよ！</t>
  </si>
  <si>
    <t>パドメ・アミダラ</t>
  </si>
  <si>
    <t>横+斜めライン状にツムを消してボムが発生するよ！</t>
  </si>
  <si>
    <t>アナキン・スカイウォーカー</t>
  </si>
  <si>
    <t>画面をタッチするとライン状にツムを消すよ！</t>
  </si>
  <si>
    <t>フィン</t>
  </si>
  <si>
    <t>リロイ</t>
  </si>
  <si>
    <t>ガントゥ</t>
  </si>
  <si>
    <t>横ライン上にツムを消すよ！</t>
  </si>
  <si>
    <t>ハムスターヴィール博士</t>
  </si>
  <si>
    <t>なぞった場所にビームを発射 ビームに当たったツムを消すよ！</t>
  </si>
  <si>
    <t>ワート</t>
  </si>
  <si>
    <t>下から上にスワイプ　縦ライン状にツムを消すよ！</t>
  </si>
  <si>
    <t>マーリン</t>
  </si>
  <si>
    <t>少しの間マーリンが他のツムに化けるよ！</t>
  </si>
  <si>
    <t>エルサ&amp;サラマンダー</t>
  </si>
  <si>
    <t>2種類のスキルを使えるよ！</t>
  </si>
  <si>
    <t>忍者ミッキー</t>
  </si>
  <si>
    <t>着物ミニー</t>
  </si>
  <si>
    <t>お祭りドナルド</t>
  </si>
  <si>
    <t>タップの数だけツムを消すよ！</t>
  </si>
  <si>
    <t>ダンテ</t>
  </si>
  <si>
    <t>少しの間3チェーンでもボムが発生するよ！</t>
  </si>
  <si>
    <t>ガイコツミゲル</t>
  </si>
  <si>
    <t>ラグビーミッキー〈チャーム〉</t>
  </si>
  <si>
    <t>波乗りスティッチ</t>
  </si>
  <si>
    <t>画面中央のツムをまとめてを消してボムが発生するよ！</t>
  </si>
  <si>
    <t>ホームランプー</t>
  </si>
  <si>
    <t>タイミングよくタップ！縦ライン状にツムを消すよ！</t>
  </si>
  <si>
    <t>ウェンディ</t>
  </si>
  <si>
    <t>ジョン</t>
  </si>
  <si>
    <t>ランダムでを消すよ！</t>
  </si>
  <si>
    <t>マイク＆サリー</t>
  </si>
  <si>
    <t>魔女マレフィセント</t>
  </si>
  <si>
    <t>つなげたツムと一緒にまわりのツムを消すよ！</t>
  </si>
  <si>
    <t>フロロー</t>
  </si>
  <si>
    <t>死者の国の神ハデス</t>
  </si>
  <si>
    <t>少年ゼアノート</t>
  </si>
  <si>
    <t>数ヶ所＋斜めライン状にツムを消すよ！</t>
  </si>
  <si>
    <t>パイレーツソラ</t>
  </si>
  <si>
    <t>横・縦ライン状や画面中央のツムを消すよ！</t>
  </si>
  <si>
    <t>マスカレードシンデレラ</t>
  </si>
  <si>
    <t>フィーバーがはじまり少しの間チャーミング王子がでるよ！</t>
  </si>
  <si>
    <t>マスカレードラプンツェル</t>
  </si>
  <si>
    <t>フィーバーがはじまり画面中央のツムをまとめて消すよ！</t>
  </si>
  <si>
    <t>マスカレードエスメラルダ</t>
  </si>
  <si>
    <t>フィーバーがはじまり少しの間ツムが繋げやすくなるよ！</t>
  </si>
  <si>
    <t>マスカレードベル</t>
  </si>
  <si>
    <t>フィーバーがはじまり数ヶ所でまとまってツムを消すよ！</t>
  </si>
  <si>
    <t>マスカレードメグ</t>
  </si>
  <si>
    <t>ミッキー&amp;プルート</t>
  </si>
  <si>
    <t>コンスタンス</t>
  </si>
  <si>
    <t>パロット</t>
  </si>
  <si>
    <t>ヘンリー</t>
  </si>
  <si>
    <t>タップしたところに仲間のツムがでるよ！</t>
  </si>
  <si>
    <t>おでかけミニー</t>
  </si>
  <si>
    <t>エリオット</t>
  </si>
  <si>
    <t>ウッドチャットドナルド</t>
  </si>
  <si>
    <t>マンダロリアン</t>
  </si>
  <si>
    <t>数ヶ所+斜めライン状にツムを消すよ！</t>
  </si>
  <si>
    <t>ザ・チャイルド</t>
  </si>
  <si>
    <t>サンタチップ</t>
  </si>
  <si>
    <t>トナカイデール</t>
  </si>
  <si>
    <t>ジョー</t>
  </si>
  <si>
    <t>22番</t>
  </si>
  <si>
    <t>クララベル・カウ</t>
  </si>
  <si>
    <t>出てきたベルをタップ 周りのツムを消すよ！</t>
  </si>
  <si>
    <t>ロッツォ&lt;チャーム&gt;</t>
  </si>
  <si>
    <t>だるまドナルド</t>
  </si>
  <si>
    <t>5色のコマをタップ 横ライン状にツムを消すよ！</t>
  </si>
  <si>
    <t>シンデレラ＆青い鳥</t>
  </si>
  <si>
    <t>2種類のスキルが使えるよ！</t>
  </si>
  <si>
    <t>シャイニングラプンツェル</t>
  </si>
  <si>
    <t>サークル状にツムを消して特别なボムがでるよ！</t>
  </si>
  <si>
    <t>悪だくみピート</t>
  </si>
  <si>
    <t>エージェントP</t>
  </si>
  <si>
    <t>斜め+縦ライン状にツムを消すよ！</t>
  </si>
  <si>
    <t>探検家グーフィー</t>
  </si>
  <si>
    <t>ルシファー</t>
  </si>
  <si>
    <t>画面中央+ランダムにツムを消すよ！</t>
  </si>
  <si>
    <t>オリバー</t>
  </si>
  <si>
    <t>海の魔女アースラ</t>
  </si>
  <si>
    <t>ランダムで何度かツムを消すよ！</t>
  </si>
  <si>
    <t>イズマ</t>
  </si>
  <si>
    <t>高得点イズマがでるよ　つなぐと周りのツムも消すよ！</t>
  </si>
  <si>
    <t>女王＆鏡</t>
  </si>
  <si>
    <t>コブラジャファー</t>
  </si>
  <si>
    <t>トレメイン夫人</t>
  </si>
  <si>
    <t>縦+斜めライン状+ランダムにツムを消すよ！</t>
  </si>
  <si>
    <t>大将ミッキー</t>
  </si>
  <si>
    <t>つなげた最後のツムの周りも消す扇を持ったミッキーがでるよ！</t>
  </si>
  <si>
    <t>兜ドナルド</t>
  </si>
  <si>
    <t>ランダムにツムを消すよ！</t>
  </si>
  <si>
    <t>兜グーフィー</t>
  </si>
  <si>
    <t>お姫様ミニー</t>
  </si>
  <si>
    <t>侍大将ダース・ベイダー</t>
  </si>
  <si>
    <t>ランダム＋クロス状にツムを消すよ！</t>
  </si>
  <si>
    <t>足軽ストームトルーパー</t>
  </si>
  <si>
    <t>斜めライン上にツムを消すよ！</t>
  </si>
  <si>
    <t>ウッディ＆バズ</t>
  </si>
  <si>
    <t>ライトニング・マックィーンFタイプ</t>
  </si>
  <si>
    <t>ハンク</t>
  </si>
  <si>
    <t>ハンクが少しの間 姿を消すよ！</t>
  </si>
  <si>
    <t>ヨロコビ</t>
  </si>
  <si>
    <t>Vライン状にツムを消すよ！</t>
  </si>
  <si>
    <t>カナシミ</t>
  </si>
  <si>
    <t>ランダムでボムを消すよ！</t>
  </si>
  <si>
    <t>ロキ</t>
  </si>
  <si>
    <t>ヴィジョン</t>
  </si>
  <si>
    <t>高得点ヴィジョンがでるよ　つなぐと周りの周りの周りのツムも消すよ！</t>
  </si>
  <si>
    <t>ワンダ・マキシモフ</t>
  </si>
  <si>
    <t>探偵プー&lt;チャーム&gt;</t>
  </si>
  <si>
    <t>ピグレット&lt;チャーム&gt;</t>
  </si>
  <si>
    <t>サークル状にツムを消すよ！</t>
  </si>
  <si>
    <t>オウル&lt;チャーム&gt;</t>
  </si>
  <si>
    <t>アリエル＆フランダー</t>
  </si>
  <si>
    <t>パレードアリス</t>
  </si>
  <si>
    <t>パレード白雪姫</t>
  </si>
  <si>
    <t>ジャングルクルーズミッキー</t>
  </si>
  <si>
    <t>スモールワールドミニー</t>
  </si>
  <si>
    <t>違うツム同士をつなげて一緒に周りのツムを消すよ！</t>
  </si>
  <si>
    <t>グリム</t>
  </si>
  <si>
    <t>少しの間ツナ缶と高得点グリムがでるよ　つなぐと周りのツムも消すよ！</t>
  </si>
  <si>
    <t>リドル・ローズハート</t>
  </si>
  <si>
    <t>アズール・アーシェングロット</t>
  </si>
  <si>
    <t>クロス＋縦ライン状にツムを消すよ！</t>
  </si>
  <si>
    <t>レオナ・キングスカラー</t>
  </si>
  <si>
    <t>横ライン状＋画面中央のツムを消すよ！</t>
  </si>
  <si>
    <t>カリム・アルアジーム</t>
  </si>
  <si>
    <t>マスカレードマレフィセント</t>
  </si>
  <si>
    <t>フィーバーがはじまりつなげたツムと一緒にまわりのツムを茨でからめるよ！</t>
  </si>
  <si>
    <t>マスカレードハデス</t>
  </si>
  <si>
    <t>フィーバーがはじまり2種類の効果が交互にでるよ！</t>
  </si>
  <si>
    <t>マスカレード女王</t>
  </si>
  <si>
    <t>フィーバーがはじまり画面中央のツムを消して特別なボムがでるよ！</t>
  </si>
  <si>
    <t>常駐ツム NO</t>
  </si>
  <si>
    <t>スキル
レベル</t>
  </si>
  <si>
    <t>％</t>
  </si>
  <si>
    <t>イースターデイジー&lt;チャーム&gt;</t>
  </si>
  <si>
    <t>イースタークラリス&lt;チャーム&gt;</t>
  </si>
  <si>
    <t>フラワーティンク&lt;チャーム&gt;</t>
  </si>
  <si>
    <t>ラーヤ</t>
  </si>
  <si>
    <t>ジグザクにツムを消すよ！</t>
  </si>
  <si>
    <t>シスー</t>
  </si>
  <si>
    <t>ツム名</t>
  </si>
  <si>
    <t>計</t>
  </si>
  <si>
    <t>スキルMAX</t>
  </si>
  <si>
    <t>-</t>
  </si>
  <si>
    <t>常駐
(2014.01.29追加/初期ツム)</t>
  </si>
  <si>
    <t>常駐
(2014.07.31追加)</t>
  </si>
  <si>
    <t>期間限定(常駐ツム2016年2月以降出現していない)
(2014.01.29追加/初期ツム)
(2018.04.20～04.23に復活出現)</t>
  </si>
  <si>
    <t>ビンゴクリア報酬
(ビンゴ2枚目・6枚目・18枚目クリア報酬)</t>
  </si>
  <si>
    <t>期間限定
(トリック・オア・トリート3枚目クリア報酬)
(2017.12.22～12.25に復活出現)</t>
  </si>
  <si>
    <t>常駐
(2015.01.12追加)</t>
  </si>
  <si>
    <t>ビンゴクリア報酬
友達招待報酬</t>
  </si>
  <si>
    <t>常駐
(2014.03.04追加)</t>
  </si>
  <si>
    <t>常駐
(2014.03.31追加)</t>
  </si>
  <si>
    <t>常駐
(2014.04.10追加)</t>
  </si>
  <si>
    <t>常駐
(2014.05.12追加)</t>
  </si>
  <si>
    <t>常駐
(2014.06.30追加)</t>
  </si>
  <si>
    <t>常駐
(2014.04.23追加)</t>
  </si>
  <si>
    <t>常駐
(2014.11.13追加)</t>
  </si>
  <si>
    <t>常駐
(2014.06.16追加)</t>
  </si>
  <si>
    <t>常駐
(2014.09.01追加)</t>
  </si>
  <si>
    <t>常駐
(2014.11.01追加)</t>
  </si>
  <si>
    <t>期間限定
(2014.08.01～08.31の期間限定出現)</t>
  </si>
  <si>
    <t>イベントクリア報酬
(ヴィランズバトル第一弾「ピートをやっつけろ！」クリアキャラクター)</t>
  </si>
  <si>
    <t>期間限定
(2014.10.01～10.31の期間限定出現)</t>
  </si>
  <si>
    <t>期間限定
(2014.12.01～12.25の期間限定出現)</t>
  </si>
  <si>
    <t>期間限定
(2015.02.04～02.28の期間限定出現)</t>
  </si>
  <si>
    <t>常駐
(2014.12.16追加)</t>
  </si>
  <si>
    <t>期間限定
(2015.02.01～02.28の期間限定出現)</t>
  </si>
  <si>
    <t>常駐
(2015.03.01追加)</t>
  </si>
  <si>
    <t>期間限定
(2015.04.1～04.30の期間限定出現)</t>
  </si>
  <si>
    <t>イベントクリア報酬
(イースターエッグハントイベントクリア報酬)</t>
  </si>
  <si>
    <t>常駐
(2015.05.01追加)</t>
  </si>
  <si>
    <t>常駐
(2015.06.01追加)</t>
  </si>
  <si>
    <t>期間限定
(2015.06.01～06.30の期間限定出現)</t>
  </si>
  <si>
    <t>イベントクリア報酬
(お片づけ大作戦！クリア報酬)</t>
  </si>
  <si>
    <t>常駐
(2015.07.01追加)</t>
  </si>
  <si>
    <t>期間限定
(2015.08.01～08.31の期間限定出現)</t>
  </si>
  <si>
    <t>常駐
(2015.08.01追加)</t>
  </si>
  <si>
    <t>イベントクリア報酬
(海のたからものを集めよう！イベントクリア報酬)</t>
  </si>
  <si>
    <t>常駐
(2015.09.01追加)</t>
  </si>
  <si>
    <t>イベントクリア報酬
(「アラジンと魔法のランプ」クリアキャラクター)</t>
  </si>
  <si>
    <t>常駐
(2015.09.08追加)</t>
  </si>
  <si>
    <t>期間限定
(2015.10.01～10.31の期間限定出現)</t>
  </si>
  <si>
    <t>イベントクリア報酬
(「ハッピーハロウィン」クリアキャラクター)</t>
  </si>
  <si>
    <t>期間限定
(2015.11.01～11.30の期間限定出現)</t>
  </si>
  <si>
    <t>常駐
(2015.11.01追加)</t>
  </si>
  <si>
    <t>期間限定(ピックアップ限定)
(2015.11.13のピックアップガチャで追加)</t>
  </si>
  <si>
    <t>期間限定
(2015.12.01～2016.01.09の期間限定出現)</t>
  </si>
  <si>
    <t>イベントクリア報酬
(スターウォーズイベントパート2クリア報酬)</t>
  </si>
  <si>
    <t>イベントクリア報酬
(スターウォーズイベントパート1/パート2クリア報酬)</t>
  </si>
  <si>
    <t>期間限定
(2015.12.08～2016.01.09の期間限定出現)</t>
  </si>
  <si>
    <t>期間限定
(2015.12.18～2016.01.09の期間限定出現)</t>
  </si>
  <si>
    <t>期間限定
(2016.05.01～05.13の期間限定出現)</t>
  </si>
  <si>
    <t>期間限定
(2016.01.09～01.31の期間限定出現)</t>
  </si>
  <si>
    <t>ログインボーナス2016年1月</t>
  </si>
  <si>
    <t>期間限定(ピックアップ限定)
(2016.01.22のピックアップガチャから追加)</t>
  </si>
  <si>
    <t>期間限定
(2016.01.01～01.31の期間限定出現)</t>
  </si>
  <si>
    <t>常駐
(2016.02.02追加)</t>
  </si>
  <si>
    <t>期間限定
(2016.2.02～2.29の期間限定出現)</t>
  </si>
  <si>
    <t>常駐
(2016.03.01追加)</t>
  </si>
  <si>
    <t>常駐
(2016.03.08追加)</t>
  </si>
  <si>
    <t>イベントクリア報酬
(ライオンキングイベントクリア報酬)</t>
  </si>
  <si>
    <t>常駐
(2016.04.01追加)</t>
  </si>
  <si>
    <t>期間限定(ピックアップ限定)
(2016.03.12のピックアップガチャで追加)</t>
  </si>
  <si>
    <t>期間限定(ピックアップ限定)
(2016.04.16のピックアップガチャで追加)
※二度と登場しないツム</t>
  </si>
  <si>
    <t>常駐
(2016.05.13追加)</t>
  </si>
  <si>
    <t>常駐
(2016.06.01追加)</t>
  </si>
  <si>
    <t>イベントクリア報酬
(シンデレライベントクリア報酬)</t>
  </si>
  <si>
    <t>期間限定
(2016.07.01～07.31の期間限定出現)</t>
  </si>
  <si>
    <t>常駐
(2016.07.08追加)</t>
  </si>
  <si>
    <t>常駐
(2016.07.01追加)</t>
  </si>
  <si>
    <t>イベントクリア報酬
(アリスイベントクリア報酬)</t>
  </si>
  <si>
    <t>常駐
(2016.08.01追加)</t>
  </si>
  <si>
    <t>常駐
(2016.08.05追加)</t>
  </si>
  <si>
    <t>期間限定
(2016.08.28～08.31の期間限定出現)</t>
  </si>
  <si>
    <t>期間限定
(2016.09.01～09.30の期間限定出現)</t>
  </si>
  <si>
    <t>期間限定
(2016.09.08～09.30の期間限定出現)</t>
  </si>
  <si>
    <t>常駐
(2016.10.01追加)</t>
  </si>
  <si>
    <t>イベントクリア報酬
(ヴィランズイベント2クリア報酬)</t>
  </si>
  <si>
    <t>期間限定
(2016.11.01～11.30の期間限定出現)</t>
  </si>
  <si>
    <t>期間限定
(2016.11.08～11.30の期間限定出現)</t>
  </si>
  <si>
    <t>期間限定
(2016.12.01～12.31の期間限定出現)</t>
  </si>
  <si>
    <t>期間限定
(2016.12.08～12.31の期間限定出現)</t>
  </si>
  <si>
    <t>イベントクリア報酬
(スターウォーズイベント3)</t>
  </si>
  <si>
    <t>期間限定(ピックアップ限定)
(2016.12.22のピックアップガチャで追加)</t>
  </si>
  <si>
    <t>期間限定
(2017.01.01～01.31の期間限定出現)</t>
  </si>
  <si>
    <t>期間限定
(2017.01.10～01.31の期間限定出現)</t>
  </si>
  <si>
    <t>期間限定
(2017.02.01～02.28の期間限定出現)</t>
  </si>
  <si>
    <t>イベントクリア報酬
(スイートハート～チョコの贈り物～クリア報酬)</t>
  </si>
  <si>
    <t>期間限定
(2017.02.20～02.24の期間限定出現)</t>
  </si>
  <si>
    <t>期間限定
(2017.03.01～03.31の期間限定出現)</t>
  </si>
  <si>
    <t>期間限定
(2017.03.09～03.31の期間限定出現)</t>
  </si>
  <si>
    <t>常駐
(2017.03.17追加)</t>
  </si>
  <si>
    <t>期間限定
(2017.04.01～04.30の期間限定出現)</t>
  </si>
  <si>
    <t>常駐
(2017.04.01追加)</t>
  </si>
  <si>
    <t>常駐
(2017.04.07追加)</t>
  </si>
  <si>
    <t>イベントガチャ報酬
(ファンタズミックイベントのイベントガチャ報酬)</t>
  </si>
  <si>
    <t>期間限定
(2017.04.14～04.30の期間限定出現)</t>
  </si>
  <si>
    <t>期間限定
(2017.05.01～05.31の期間限定出現)</t>
  </si>
  <si>
    <t>常駐
(2017.05.09追加)</t>
  </si>
  <si>
    <t>イベントクリア報酬
(ルミエールのおもてなしイベント報酬)</t>
  </si>
  <si>
    <t>期間限定
(2017.06.01～06.30の期間限定出現)</t>
  </si>
  <si>
    <t>常駐
(2017.06.01追加)</t>
  </si>
  <si>
    <t>常駐
(2017.06.08追加)</t>
  </si>
  <si>
    <t>期間限定
(2017.07.01～07.31の期間限定出現)</t>
  </si>
  <si>
    <t>期間限定
(2017.07.04～07.31の期間限定出現)</t>
  </si>
  <si>
    <t>期間限定
(2017.07.13～07.31の期間限定出現)</t>
  </si>
  <si>
    <t>常駐
(2017.08.01追加)</t>
  </si>
  <si>
    <t>期間限定
(2017.08.01～08.31の期間限定出現)</t>
  </si>
  <si>
    <t>期間限定
(2017.08.07～08.31の期間限定出現)</t>
  </si>
  <si>
    <t>常駐
(2017.09.01追加)</t>
  </si>
  <si>
    <t>常駐
(2017.09.08追加)</t>
  </si>
  <si>
    <t>常駐
(2017.09.16追加)</t>
  </si>
  <si>
    <t>期間限定
(2017.10.01～10.31の期間限定出現)</t>
  </si>
  <si>
    <t>期間限定
(2017.10.09～10.31の期間限定出現)</t>
  </si>
  <si>
    <t>イベントクリア報酬
(ホーンテッドハロウィーンイベント報酬)</t>
  </si>
  <si>
    <t>期間限定
(2017.11.01～11.30の期間限定出現)</t>
  </si>
  <si>
    <t>期間限定
(2017.11.06～11.30の期間限定出現)</t>
  </si>
  <si>
    <t>期間限定
(2017.11.13～11.30の期間限定出現)</t>
  </si>
  <si>
    <t>期間限定
(2017.12.01～12.26の期間限定出現)</t>
  </si>
  <si>
    <t>期間限定
(2017.12.07～12.31の期間限定出現)</t>
  </si>
  <si>
    <t>常駐
(2017.12.07追加)</t>
  </si>
  <si>
    <t>期間限定
(2017.12.29～2018.01.31の期間限定出現)</t>
  </si>
  <si>
    <t>ログインボーナス報酬
(2018年ウィンターログインボーナス)</t>
  </si>
  <si>
    <t>期間限定
(2018.01.01～01.31の期間限定出現)</t>
  </si>
  <si>
    <t>期間限定
(2018.01.12～01.31の期間限定出現)</t>
  </si>
  <si>
    <t>期間限定
(2018.02.01～02.28の期間限定出現)</t>
  </si>
  <si>
    <t>期間限定
(2018.02.05～2018.02.28の期間限定出現)</t>
  </si>
  <si>
    <t>期間限定
(2018.02.15～2018.02.28の期間限定出現)</t>
  </si>
  <si>
    <t>期間限定
(2018.03.01～2018.03.31の期間限定出現)</t>
  </si>
  <si>
    <t>期間限定
(2018.03.08～2018.03.31の期間限定出現)</t>
  </si>
  <si>
    <t>期間限定
(2018.03.16～2018.03.31の期間限定出現)</t>
  </si>
  <si>
    <t>期間限定
(2018.04.01～2018.04.30の期間限定出現)</t>
  </si>
  <si>
    <t>期間限定
(2018.04.04～2018.04.30の期間限定出現)</t>
  </si>
  <si>
    <t>期間限定
(2018.04.13～2018.04.30の期間限定出現)</t>
  </si>
  <si>
    <t>期間限定
(2018.04.27～2018.05.31の期間限定出現)
※二度と登場しないツム</t>
  </si>
  <si>
    <t>期間限定
(2018.05.01～2018.05.31の期間限定出現)
※二度と登場しないツム</t>
  </si>
  <si>
    <t>イベント報酬
(ツムツムの世界一周カードクリア)</t>
  </si>
  <si>
    <t>期間限定
(2018.05.11～2018.05.31の期間限定出現)</t>
  </si>
  <si>
    <t>期間限定
(2018.05.16～2018.05.31の期間限定出現)
※二度と登場しないツム</t>
  </si>
  <si>
    <t>期間限定
(2018.06.01～2018.06.30の期間限定出現)</t>
  </si>
  <si>
    <t>期間限定
(2018.06.04～2018.06.30の期間限定出現)</t>
  </si>
  <si>
    <t>期間限定
(2018.06.12～2018.06.30の期間限定出現)</t>
  </si>
  <si>
    <t>ピックアップガチャ限定
(2018.06.27～2018.06.30の期間限定出現)</t>
  </si>
  <si>
    <t>期間限定
(2018.07.01～2018.07.31の期間限定出現)</t>
  </si>
  <si>
    <t>期間限定
(2018.07.07～2018.07.31の期間限定出現)</t>
  </si>
  <si>
    <t>期間限定
(2018.07.14～2018.07.31の期間限定出現)</t>
  </si>
  <si>
    <t>期間限定
(2018.08.01～2018.08.31の期間限定出現)</t>
  </si>
  <si>
    <t>常駐
(2018.08.08追加)</t>
  </si>
  <si>
    <t>期間限定
(2018.08.08～2018.08.31の期間限定出現)</t>
  </si>
  <si>
    <t>期間限定
(2018.09.01～2018.09.30の期間限定出現)</t>
  </si>
  <si>
    <t>期間限定
(2018.09.22～2018.09.30の期間限定出現)</t>
  </si>
  <si>
    <t>期間限定
(2018.10.01～2018.10.31の期間限定出現)</t>
  </si>
  <si>
    <t>報酬ツム
(ぬりえミッション4枚目、7枚目、8枚目報酬)</t>
  </si>
  <si>
    <t>期間限定
(2018.10.11～2018.10.31の期間限定出現)</t>
  </si>
  <si>
    <t>期間限定
(2018.11.01～2018.11.30の期間限定出現)</t>
  </si>
  <si>
    <t>フィルムコレクションイベント報酬・ログインボーナス
(2018.11.01～2018.11.30の期間限定出現)</t>
  </si>
  <si>
    <t>期間限定
(2018.11.19～2018.11.30の期間限定出現)</t>
  </si>
  <si>
    <t>期間限定
(2018.12.01～2018.12.31の期間限定出現)</t>
  </si>
  <si>
    <t>期間限定
(2018.12.05～2018.12.31の期間限定出現)</t>
  </si>
  <si>
    <t>期間限定
(2018.12.15～2018.12.31の期間限定出現)</t>
  </si>
  <si>
    <t>期間限定
(2019.01.01～2019.01.31の期間限定出現)</t>
  </si>
  <si>
    <t>期間限定
(2019.01.07～2019.01.31の期間限定出現)</t>
  </si>
  <si>
    <t>期間限定
(2019.02.01～2019.02.28の期間限定出現)</t>
  </si>
  <si>
    <t>キングダムハーツイベント報酬
(2019.02.04～2019.02.23の期間限定出現)</t>
  </si>
  <si>
    <t>期間限定
(2019.02.08～2019.02.28の期間限定出現)</t>
  </si>
  <si>
    <t>期間限定
(2019.03.01～2019.03.31の期間限定出現)</t>
  </si>
  <si>
    <t>常駐
(2019.03.01追加)</t>
  </si>
  <si>
    <t>常駐
(2019.03.05追加)</t>
  </si>
  <si>
    <t>期間限定
(2019.03.14～2019.03.31の期間限定出現)</t>
  </si>
  <si>
    <t>期間限定
(2019.04.01～2019.04.30の期間限定出現)</t>
  </si>
  <si>
    <t>常駐
(2019.04.01追加)</t>
  </si>
  <si>
    <t>期間限定
(2019.04.13～2019.04.30の期間限定出現)</t>
  </si>
  <si>
    <t>期間限定
(2019.05.01～2019.05.31の期間限定出現)
※二度と登場しないツム</t>
  </si>
  <si>
    <t>期間限定
(2019.05.08～2019.05.31の期間限定出現)</t>
  </si>
  <si>
    <t>期間限定
(2019.06.01～2019.06.30の期間限定出現)</t>
  </si>
  <si>
    <t>期間限定
(2019.06.04～2019.06.30の期間限定出現)</t>
  </si>
  <si>
    <t>期間限定
(2019.06.13～2019.06.30の期間限定出現)</t>
  </si>
  <si>
    <t>期間限定
(2019.07.01～2019.07.31の期間限定出現)</t>
  </si>
  <si>
    <t>常駐ツム
(2019.07.05追加)</t>
  </si>
  <si>
    <t>期間限定
(2019.07.18～2019.07.31の期間限定出現)</t>
  </si>
  <si>
    <t>期間限定
(2019.08.01～2019.08.31の期間限定出現)</t>
  </si>
  <si>
    <t>期間限定
(2019.08.04～2019.08.31の期間限定出現)</t>
  </si>
  <si>
    <t>常駐ツム
(2019.08.04追加)</t>
  </si>
  <si>
    <t>期間限定
(2019.09.01～2019.09.30の期間限定出現)</t>
  </si>
  <si>
    <t>期間限定
(2019.09.05～2019.09.30の期間限定出現)</t>
  </si>
  <si>
    <t>期間限定
(2019.10.01～2019.10.31の期間限定出現)</t>
  </si>
  <si>
    <t>期間限定
(2019.10.13～2019.10.31の期間限定出現)</t>
  </si>
  <si>
    <t>期間限定
(2019.11.01～2019.11.30の期間限定出現)</t>
  </si>
  <si>
    <t>期間限定
(2019.11.14～2019.11.30の期間限定出現)</t>
  </si>
  <si>
    <t>期間限定
(2019.12.01～2019.12.31の期間限定出現)</t>
  </si>
  <si>
    <t>常駐
(2019.12.08追加)</t>
  </si>
  <si>
    <t>期間限定
(2019.12.20～2019.12.31の期間限定出現)</t>
  </si>
  <si>
    <t>期間限定
(2020.01.01～2020.01.31の期間限定出現)</t>
  </si>
  <si>
    <t>イベント報酬
ログインボーナス
(2020.01.07～2020.01.31の期間限定出現)</t>
  </si>
  <si>
    <t>期間限定
(2020.01.07～2020.01.31の期間限定出現)</t>
  </si>
  <si>
    <t>期間限定
(2020.02.01～2020.02.29の期間限定出現)</t>
  </si>
  <si>
    <t>期間限定
(2020.02.15～2020.02.29の期間限定出現)</t>
  </si>
  <si>
    <t>常駐
(2020.02.15追加)</t>
  </si>
  <si>
    <t>期間限定
(2020.03.01～2020.03.31の期間限定出現)</t>
  </si>
  <si>
    <t>常駐
(2020.03.01追加)</t>
  </si>
  <si>
    <t>常駐
(2020.03.07追加)</t>
  </si>
  <si>
    <t>期間限定
(2020.03.13～2020.03.31の期間限定出現)</t>
  </si>
  <si>
    <t>期間限定
(2020.04.01～2020.04.30の期間限定出現)</t>
  </si>
  <si>
    <t>期間限定
(2020.04.10～2020.04.30の期間限定出現)</t>
  </si>
  <si>
    <t>期間限定
(2020.05.01～2020.05.31の期間限定出現)</t>
  </si>
  <si>
    <t>キャンペーン報酬ツム
(2020.05.13～2020.05.31の期間限定出現)</t>
  </si>
  <si>
    <t>期間限定 (2020.06.01～2020.06.30の期間限定出現)</t>
  </si>
  <si>
    <t>常駐 (2020.06.01追加)</t>
  </si>
  <si>
    <t>期間限定 (2020.06.04〜2020.06.30の期間限定出現)</t>
  </si>
  <si>
    <t>常駐 (2020.06.14追加)</t>
  </si>
  <si>
    <t>期間限定 (2020.07.01〜2020.08.31の期間限定出現)</t>
  </si>
  <si>
    <t>期間限定 (2020.07.01〜2020.07.31の期間限定出現)</t>
  </si>
  <si>
    <t>期間限定 (2020.07.04〜2020.07.31の期間限定出現)</t>
  </si>
  <si>
    <t>常駐 (2020.07.10追加)</t>
  </si>
  <si>
    <t>期間限定 (2020.07.10〜2020.07.31の期間限定出現)</t>
  </si>
  <si>
    <t>期間限定 (2020.08.01〜2020.08.31の期間限定出現)</t>
  </si>
  <si>
    <t>2020年9月1日0:00追加</t>
  </si>
  <si>
    <t>常駐 (2020.08.14追加)</t>
  </si>
  <si>
    <t>期間限定 (2020.09.01〜2020.10.31の期間限定出現)</t>
  </si>
  <si>
    <t>期間限定 (2020.09.01〜2020.09.30の期間限定出現)</t>
  </si>
  <si>
    <t>常駐 (2020.09.01追加)</t>
  </si>
  <si>
    <t>期間限定 (2020.09.12〜2020.09.30の期間限定出現)</t>
  </si>
  <si>
    <t>期間限定 (2020.10.01〜2020.10.31の期間限定出現)</t>
  </si>
  <si>
    <t>期間限定 (2020.10.12〜2020.10.31の期間限定出現)</t>
  </si>
  <si>
    <t>期間限定 (2020.11.01〜2020.11.30の期間限定出現)</t>
  </si>
  <si>
    <t>イベント報酬ツム　2020.11</t>
  </si>
  <si>
    <t>期間限定 (2020.11.11〜2020.11.30の期間限定出現)</t>
  </si>
  <si>
    <t>縦ライン状にツムを消すよ！</t>
    <phoneticPr fontId="6"/>
  </si>
  <si>
    <t>フィーバーがはじまり特別なボムがでるよ！</t>
    <phoneticPr fontId="6"/>
  </si>
  <si>
    <t>マスカレードオーロラ姫</t>
    <rPh sb="10" eb="11">
      <t>ヒメ</t>
    </rPh>
    <phoneticPr fontId="6"/>
  </si>
  <si>
    <t>マスカレードティアナ</t>
    <phoneticPr fontId="6"/>
  </si>
  <si>
    <t>フィーバーがはじまり縦ライン状にツムを消すよ！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</si>
</sst>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color rgb="FF222222"/>
      <name val="&quot;Lucida Grande&quot;"/>
    </font>
    <font>
      <sz val="11"/>
      <name val="Arial"/>
      <family val="2"/>
    </font>
    <font>
      <sz val="8"/>
      <color rgb="FF222222"/>
      <name val="Meiryo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DF3FF"/>
        <bgColor rgb="FFCDF3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3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42"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  <dxf>
      <fill>
        <patternFill patternType="solid">
          <fgColor rgb="FFCDF3FF"/>
          <bgColor rgb="FFCDF3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pane ySplit="2" topLeftCell="A363" activePane="bottomLeft" state="frozen"/>
      <selection pane="bottomLeft" activeCell="Q363" sqref="Q363"/>
    </sheetView>
  </sheetViews>
  <sheetFormatPr defaultColWidth="12.625" defaultRowHeight="15" customHeight="1"/>
  <cols>
    <col min="1" max="1" width="4.75" customWidth="1"/>
    <col min="2" max="3" width="4.125" customWidth="1"/>
    <col min="4" max="4" width="26.75" customWidth="1"/>
    <col min="5" max="6" width="6.375" customWidth="1"/>
    <col min="7" max="7" width="6.25" customWidth="1"/>
    <col min="8" max="9" width="11.5" customWidth="1"/>
    <col min="10" max="10" width="9.75" customWidth="1"/>
    <col min="11" max="12" width="11.5" customWidth="1"/>
    <col min="13" max="13" width="13.125" customWidth="1"/>
    <col min="14" max="14" width="14.875" customWidth="1"/>
    <col min="15" max="15" width="13.25" customWidth="1"/>
    <col min="16" max="16" width="14.625" customWidth="1"/>
    <col min="17" max="17" width="54.125" customWidth="1"/>
    <col min="18" max="26" width="7.625" customWidth="1"/>
  </cols>
  <sheetData>
    <row r="1" spans="1:17" ht="103.5" customHeight="1">
      <c r="A1" s="1" t="s">
        <v>0</v>
      </c>
      <c r="B1" s="1" t="s">
        <v>1</v>
      </c>
      <c r="C1" s="1"/>
      <c r="D1" s="1" t="e">
        <f>"ツム名"&amp;"
MAX数 "&amp;COUNTIF(H3:H1048576,"ス")&amp;"/"&amp;COUNTA(A3:A1048576)&amp;"
ハピ "&amp;COUNTIF(#REF!,"ハピス")&amp;"/"&amp;COUNTIF(C3:C1048576,"ハピ")&amp;"
常駐 "&amp;COUNTIF(#REF!,"常駐ス")&amp;"/"&amp;COUNTIF(C3:C1048576,"常駐")&amp;"
イベ "&amp;COUNTIF(#REF!,"イベス")&amp;"/"&amp;COUNTIF(C3:C1048576,"イベ")</f>
        <v>#REF!</v>
      </c>
      <c r="E1" s="2"/>
      <c r="F1" s="3" t="s">
        <v>2</v>
      </c>
      <c r="G1" s="4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tr">
        <f>"MAXまでかかる
総コイン数"&amp;TEXT(SUM(N3:N1048576),"###,###")&amp;"
ハピ "&amp;TEXT(SUMIF(C3:C1048576,"ハピ",N3:N1048576),"###,###")&amp;"
常駐 "&amp;TEXT(SUMIF(C3:C1048576,"常駐",N3:N1048576),"###,###")&amp;"
期間 "&amp;TEXT(SUMIF(C3:C1048576,"期間",N3:N1048576),"###,###")</f>
        <v>MAXまでかかる
総コイン数388,130,000
ハピ 980,000
常駐 108,720,000
期間 278,430,000</v>
      </c>
      <c r="O1" s="1" t="str">
        <f ca="1">"現在までに
使った金額"&amp;TEXT(SUM(O3:O1048576),"###,###")&amp;"
ハピ "&amp;TEXT(SUMIF(C3:C1048576,"ハピ",O3:O1048576),"###,###")&amp;"
常駐 "&amp;TEXT(SUMIF(C3:C1048576,"常駐",O3:O1048576),"###,###")&amp;"
期間 "&amp;TEXT(SUMIF(C3:C1048576,"期間",O3:O1048576),"###,###")</f>
        <v xml:space="preserve">現在までに
使った金額10,000
ハピ 10,000
常駐 
期間 </v>
      </c>
      <c r="P1" s="1" t="str">
        <f ca="1">"MAXまで
必要コイン数"&amp;TEXT(SUM(P3:P1048576),"###,###")&amp;"
ハピ "&amp;TEXT(SUMIF(C3:C1048576,"ハピ",P3:P1048576),"###,###")&amp;"
常駐 "&amp;TEXT(SUMIF(C3:C1048576,"常駐",P3:P1048576),"###,###")&amp;"
期間 "&amp;TEXT(SUMIF(C3:C1048576,"期間",P3:P1048576),"###,###")</f>
        <v>MAXまで
必要コイン数388,120,000
ハピ 970,000
常駐 108,720,000
期間 278,430,000</v>
      </c>
      <c r="Q1" s="5" t="s">
        <v>10</v>
      </c>
    </row>
    <row r="2" spans="1:17" ht="7.5" customHeight="1">
      <c r="N2" s="6"/>
      <c r="O2" s="6"/>
      <c r="P2" s="6"/>
    </row>
    <row r="3" spans="1:17" ht="18" customHeight="1">
      <c r="A3" s="7">
        <v>1</v>
      </c>
      <c r="C3" s="7" t="s">
        <v>11</v>
      </c>
      <c r="D3" s="7" t="s">
        <v>12</v>
      </c>
      <c r="E3" s="8" t="str">
        <f t="shared" ref="E3:E456" si="0">C3&amp;H3</f>
        <v>ハピ2</v>
      </c>
      <c r="F3" s="9">
        <v>1</v>
      </c>
      <c r="H3" s="7">
        <f>IF(F3="","",IF(F3=VLOOKUP(A3,スキル!$A:$K,11,0),"ス",VLOOKUP(A3,スキル!$A:$J,F3+4,FALSE)))</f>
        <v>2</v>
      </c>
      <c r="I3" s="7">
        <f>IF(F3="","",IF(F3=VLOOKUP(A3,スキル!$A:$K,11,0),"キ",100/H3))</f>
        <v>50</v>
      </c>
      <c r="J3" s="7">
        <f>IF(F3="","",IF(F3=VLOOKUP(A3,スキル!$A:$K,11,0),"ル",ROUND(G3/I3,1)))</f>
        <v>0</v>
      </c>
      <c r="K3" s="10">
        <f>IF(F3="","",IF(F3=VLOOKUP(A3,スキル!$A:$K,11,0),"Ｍ",ROUND(H3-J3,0)))</f>
        <v>2</v>
      </c>
      <c r="L3" s="7">
        <f ca="1">IF(F3="","",IF(F3=VLOOKUP(A3,スキル!$A:$K,11,0),"Ａ",IF(F3=VLOOKUP(A3,スキル!$A:$K,11,0)-1,0,SUM(OFFSET(スキル!$A$2,MATCH(A3,スキル!$A$3:$A$1048576,0),F3+4,1,5-F3)))))</f>
        <v>4</v>
      </c>
      <c r="M3" s="10">
        <f ca="1">IF(F3="",VLOOKUP(A3,スキル!$A:$K,10,0),IF(F3=VLOOKUP(A3,スキル!$A:$K,11,0),"Ｘ",K3+L3))</f>
        <v>6</v>
      </c>
      <c r="N3" s="11">
        <f>IF(C3="イベ","-",VLOOKUP(A3,スキル!$A:$K,10,0)*IF(C3="ハピ",10000,30000))</f>
        <v>70000</v>
      </c>
      <c r="O3" s="11">
        <f t="shared" ref="O3:O456" ca="1" si="1">IF(C3="イベ","-",N3-P3)</f>
        <v>10000</v>
      </c>
      <c r="P3" s="11">
        <f ca="1">IF(C3="イベ","-",IF(F3=VLOOKUP(A3,スキル!$A:$K,11,0),0,IF(C3="ハピ",M3*10000,M3*30000)))</f>
        <v>60000</v>
      </c>
      <c r="Q3" s="7" t="str">
        <f>VLOOKUP(A3,スキル!$A$3:$M$1000,13,0)</f>
        <v>画面中央のツムをまとめて消すよ！</v>
      </c>
    </row>
    <row r="4" spans="1:17" ht="18" customHeight="1">
      <c r="A4" s="7">
        <v>2</v>
      </c>
      <c r="C4" s="7" t="s">
        <v>11</v>
      </c>
      <c r="D4" s="7" t="s">
        <v>14</v>
      </c>
      <c r="E4" s="8" t="str">
        <f t="shared" si="0"/>
        <v>ハピ</v>
      </c>
      <c r="H4" s="7" t="str">
        <f>IF(F4="","",IF(F4=VLOOKUP(A4,スキル!$A:$K,11,0),"ス",VLOOKUP(A4,スキル!$A:$J,F4+4,FALSE)))</f>
        <v/>
      </c>
      <c r="I4" s="7" t="str">
        <f>IF(F4="","",IF(F4=VLOOKUP(A4,スキル!$A:$K,11,0),"キ",100/H4))</f>
        <v/>
      </c>
      <c r="J4" s="7" t="str">
        <f>IF(F4="","",IF(F4=VLOOKUP(A4,スキル!$A:$K,11,0),"ル",ROUND(G4/I4,1)))</f>
        <v/>
      </c>
      <c r="K4" s="10" t="str">
        <f>IF(F4="","",IF(F4=VLOOKUP(A4,スキル!$A:$K,11,0),"Ｍ",ROUND(H4-J4,0)))</f>
        <v/>
      </c>
      <c r="L4" s="7" t="str">
        <f ca="1">IF(F4="","",IF(F4=VLOOKUP(A4,スキル!$A:$K,11,0),"Ａ",IF(F4=VLOOKUP(A4,スキル!$A:$K,11,0)-1,0,SUM(OFFSET(スキル!$A$2,MATCH(A4,スキル!$A$3:$A$1048576,0),F4+4,1,5-F4)))))</f>
        <v/>
      </c>
      <c r="M4" s="10">
        <f>IF(F4="",VLOOKUP(A4,スキル!$A:$K,10,0),IF(F4=VLOOKUP(A4,スキル!$A:$K,11,0),"Ｘ",K4+L4))</f>
        <v>7</v>
      </c>
      <c r="N4" s="11">
        <f>IF(C4="イベ","-",VLOOKUP(A4,スキル!$A:$K,10,0)*IF(C4="ハピ",10000,30000))</f>
        <v>70000</v>
      </c>
      <c r="O4" s="11">
        <f t="shared" si="1"/>
        <v>0</v>
      </c>
      <c r="P4" s="11">
        <f>IF(C4="イベ","-",IF(F4=VLOOKUP(A4,スキル!$A:$K,11,0),0,IF(C4="ハピ",M4*10000,M4*30000)))</f>
        <v>70000</v>
      </c>
      <c r="Q4" s="15" t="str">
        <f>VLOOKUP(A4,スキル!$A$3:$M$1000,13,0)</f>
        <v>画面中央のツムをまとめて消すよ！</v>
      </c>
    </row>
    <row r="5" spans="1:17" ht="18" customHeight="1">
      <c r="A5" s="7">
        <v>3</v>
      </c>
      <c r="C5" s="7" t="s">
        <v>11</v>
      </c>
      <c r="D5" s="7" t="s">
        <v>15</v>
      </c>
      <c r="E5" s="8" t="str">
        <f t="shared" si="0"/>
        <v>ハピ</v>
      </c>
      <c r="H5" s="7" t="str">
        <f>IF(F5="","",IF(F5=VLOOKUP(A5,スキル!$A:$K,11,0),"ス",VLOOKUP(A5,スキル!$A:$J,F5+4,FALSE)))</f>
        <v/>
      </c>
      <c r="I5" s="7" t="str">
        <f>IF(F5="","",IF(F5=VLOOKUP(A5,スキル!$A:$K,11,0),"キ",100/H5))</f>
        <v/>
      </c>
      <c r="J5" s="7" t="str">
        <f>IF(F5="","",IF(F5=VLOOKUP(A5,スキル!$A:$K,11,0),"ル",ROUND(G5/I5,1)))</f>
        <v/>
      </c>
      <c r="K5" s="10" t="str">
        <f>IF(F5="","",IF(F5=VLOOKUP(A5,スキル!$A:$K,11,0),"Ｍ",ROUND(H5-J5,0)))</f>
        <v/>
      </c>
      <c r="L5" s="7" t="str">
        <f ca="1">IF(F5="","",IF(F5=VLOOKUP(A5,スキル!$A:$K,11,0),"Ａ",IF(F5=VLOOKUP(A5,スキル!$A:$K,11,0)-1,0,SUM(OFFSET(スキル!$A$2,MATCH(A5,スキル!$A$3:$A$1048576,0),F5+4,1,5-F5)))))</f>
        <v/>
      </c>
      <c r="M5" s="10">
        <f>IF(F5="",VLOOKUP(A5,スキル!$A:$K,10,0),IF(F5=VLOOKUP(A5,スキル!$A:$K,11,0),"Ｘ",K5+L5))</f>
        <v>7</v>
      </c>
      <c r="N5" s="11">
        <f>IF(C5="イベ","-",VLOOKUP(A5,スキル!$A:$K,10,0)*IF(C5="ハピ",10000,30000))</f>
        <v>70000</v>
      </c>
      <c r="O5" s="11">
        <f t="shared" si="1"/>
        <v>0</v>
      </c>
      <c r="P5" s="11">
        <f>IF(C5="イベ","-",IF(F5=VLOOKUP(A5,スキル!$A:$K,11,0),0,IF(C5="ハピ",M5*10000,M5*30000)))</f>
        <v>70000</v>
      </c>
      <c r="Q5" s="15" t="str">
        <f>VLOOKUP(A5,スキル!$A$3:$M$1000,13,0)</f>
        <v>少しの間1コでもツムが消せるよ！</v>
      </c>
    </row>
    <row r="6" spans="1:17" ht="20.25" customHeight="1">
      <c r="A6" s="7">
        <v>4</v>
      </c>
      <c r="C6" s="7" t="s">
        <v>11</v>
      </c>
      <c r="D6" s="7" t="s">
        <v>17</v>
      </c>
      <c r="E6" s="8" t="str">
        <f t="shared" si="0"/>
        <v>ハピ</v>
      </c>
      <c r="H6" s="7" t="str">
        <f>IF(F6="","",IF(F6=VLOOKUP(A6,スキル!$A:$K,11,0),"ス",VLOOKUP(A6,スキル!$A:$J,F6+4,FALSE)))</f>
        <v/>
      </c>
      <c r="I6" s="7" t="str">
        <f>IF(F6="","",IF(F6=VLOOKUP(A6,スキル!$A:$K,11,0),"キ",100/H6))</f>
        <v/>
      </c>
      <c r="J6" s="7" t="str">
        <f>IF(F6="","",IF(F6=VLOOKUP(A6,スキル!$A:$K,11,0),"ル",ROUND(G6/I6,1)))</f>
        <v/>
      </c>
      <c r="K6" s="10" t="str">
        <f>IF(F6="","",IF(F6=VLOOKUP(A6,スキル!$A:$K,11,0),"Ｍ",ROUND(H6-J6,0)))</f>
        <v/>
      </c>
      <c r="L6" s="7" t="str">
        <f ca="1">IF(F6="","",IF(F6=VLOOKUP(A6,スキル!$A:$K,11,0),"Ａ",IF(F6=VLOOKUP(A6,スキル!$A:$K,11,0)-1,0,SUM(OFFSET(スキル!$A$2,MATCH(A6,スキル!$A$3:$A$1048576,0),F6+4,1,5-F6)))))</f>
        <v/>
      </c>
      <c r="M6" s="10">
        <f>IF(F6="",VLOOKUP(A6,スキル!$A:$K,10,0),IF(F6=VLOOKUP(A6,スキル!$A:$K,11,0),"Ｘ",K6+L6))</f>
        <v>7</v>
      </c>
      <c r="N6" s="11">
        <f>IF(C6="イベ","-",VLOOKUP(A6,スキル!$A:$K,10,0)*IF(C6="ハピ",10000,30000))</f>
        <v>70000</v>
      </c>
      <c r="O6" s="11">
        <f t="shared" si="1"/>
        <v>0</v>
      </c>
      <c r="P6" s="11">
        <f>IF(C6="イベ","-",IF(F6=VLOOKUP(A6,スキル!$A:$K,11,0),0,IF(C6="ハピ",M6*10000,M6*30000)))</f>
        <v>70000</v>
      </c>
      <c r="Q6" s="15" t="str">
        <f>VLOOKUP(A6,スキル!$A$3:$M$1000,13,0)</f>
        <v>デイジーと一緒に消せる高得点ドナルドがでるよ！</v>
      </c>
    </row>
    <row r="7" spans="1:17" ht="18" customHeight="1">
      <c r="A7" s="7">
        <v>5</v>
      </c>
      <c r="C7" s="7" t="s">
        <v>11</v>
      </c>
      <c r="D7" s="7" t="s">
        <v>19</v>
      </c>
      <c r="E7" s="8" t="str">
        <f t="shared" si="0"/>
        <v>ハピ</v>
      </c>
      <c r="H7" s="7" t="str">
        <f>IF(F7="","",IF(F7=VLOOKUP(A7,スキル!$A:$K,11,0),"ス",VLOOKUP(A7,スキル!$A:$J,F7+4,FALSE)))</f>
        <v/>
      </c>
      <c r="I7" s="7" t="str">
        <f>IF(F7="","",IF(F7=VLOOKUP(A7,スキル!$A:$K,11,0),"キ",100/H7))</f>
        <v/>
      </c>
      <c r="J7" s="7" t="str">
        <f>IF(F7="","",IF(F7=VLOOKUP(A7,スキル!$A:$K,11,0),"ル",ROUND(G7/I7,1)))</f>
        <v/>
      </c>
      <c r="K7" s="10" t="str">
        <f>IF(F7="","",IF(F7=VLOOKUP(A7,スキル!$A:$K,11,0),"Ｍ",ROUND(H7-J7,0)))</f>
        <v/>
      </c>
      <c r="L7" s="7" t="str">
        <f ca="1">IF(F7="","",IF(F7=VLOOKUP(A7,スキル!$A:$K,11,0),"Ａ",IF(F7=VLOOKUP(A7,スキル!$A:$K,11,0)-1,0,SUM(OFFSET(スキル!$A$2,MATCH(A7,スキル!$A$3:$A$1048576,0),F7+4,1,5-F7)))))</f>
        <v/>
      </c>
      <c r="M7" s="10">
        <f>IF(F7="",VLOOKUP(A7,スキル!$A:$K,10,0),IF(F7=VLOOKUP(A7,スキル!$A:$K,11,0),"Ｘ",K7+L7))</f>
        <v>7</v>
      </c>
      <c r="N7" s="11">
        <f>IF(C7="イベ","-",VLOOKUP(A7,スキル!$A:$K,10,0)*IF(C7="ハピ",10000,30000))</f>
        <v>70000</v>
      </c>
      <c r="O7" s="11">
        <f t="shared" si="1"/>
        <v>0</v>
      </c>
      <c r="P7" s="11">
        <f>IF(C7="イベ","-",IF(F7=VLOOKUP(A7,スキル!$A:$K,11,0),0,IF(C7="ハピ",M7*10000,M7*30000)))</f>
        <v>70000</v>
      </c>
      <c r="Q7" s="15" t="str">
        <f>VLOOKUP(A7,スキル!$A$3:$M$1000,13,0)</f>
        <v>ランダムでツムを消すよ！</v>
      </c>
    </row>
    <row r="8" spans="1:17" ht="18" customHeight="1">
      <c r="A8" s="7">
        <v>6</v>
      </c>
      <c r="C8" s="7" t="s">
        <v>11</v>
      </c>
      <c r="D8" s="7" t="s">
        <v>21</v>
      </c>
      <c r="E8" s="8" t="str">
        <f t="shared" si="0"/>
        <v>ハピ</v>
      </c>
      <c r="H8" s="7" t="str">
        <f>IF(F8="","",IF(F8=VLOOKUP(A8,スキル!$A:$K,11,0),"ス",VLOOKUP(A8,スキル!$A:$J,F8+4,FALSE)))</f>
        <v/>
      </c>
      <c r="I8" s="7" t="str">
        <f>IF(F8="","",IF(F8=VLOOKUP(A8,スキル!$A:$K,11,0),"キ",100/H8))</f>
        <v/>
      </c>
      <c r="J8" s="7" t="str">
        <f>IF(F8="","",IF(F8=VLOOKUP(A8,スキル!$A:$K,11,0),"ル",ROUND(G8/I8,1)))</f>
        <v/>
      </c>
      <c r="K8" s="10" t="str">
        <f>IF(F8="","",IF(F8=VLOOKUP(A8,スキル!$A:$K,11,0),"Ｍ",ROUND(H8-J8,0)))</f>
        <v/>
      </c>
      <c r="L8" s="7" t="str">
        <f ca="1">IF(F8="","",IF(F8=VLOOKUP(A8,スキル!$A:$K,11,0),"Ａ",IF(F8=VLOOKUP(A8,スキル!$A:$K,11,0)-1,0,SUM(OFFSET(スキル!$A$2,MATCH(A8,スキル!$A$3:$A$1048576,0),F8+4,1,5-F8)))))</f>
        <v/>
      </c>
      <c r="M8" s="10">
        <f>IF(F8="",VLOOKUP(A8,スキル!$A:$K,10,0),IF(F8=VLOOKUP(A8,スキル!$A:$K,11,0),"Ｘ",K8+L8))</f>
        <v>7</v>
      </c>
      <c r="N8" s="11">
        <f>IF(C8="イベ","-",VLOOKUP(A8,スキル!$A:$K,10,0)*IF(C8="ハピ",10000,30000))</f>
        <v>70000</v>
      </c>
      <c r="O8" s="11">
        <f t="shared" si="1"/>
        <v>0</v>
      </c>
      <c r="P8" s="11">
        <f>IF(C8="イベ","-",IF(F8=VLOOKUP(A8,スキル!$A:$K,11,0),0,IF(C8="ハピ",M8*10000,M8*30000)))</f>
        <v>70000</v>
      </c>
      <c r="Q8" s="15" t="str">
        <f>VLOOKUP(A8,スキル!$A$3:$M$1000,13,0)</f>
        <v>横ライン状にツムを消すよ！</v>
      </c>
    </row>
    <row r="9" spans="1:17" ht="18" customHeight="1">
      <c r="A9" s="7">
        <v>7</v>
      </c>
      <c r="C9" s="7" t="s">
        <v>11</v>
      </c>
      <c r="D9" s="7" t="s">
        <v>23</v>
      </c>
      <c r="E9" s="8" t="str">
        <f t="shared" si="0"/>
        <v>ハピ</v>
      </c>
      <c r="H9" s="7" t="str">
        <f>IF(F9="","",IF(F9=VLOOKUP(A9,スキル!$A:$K,11,0),"ス",VLOOKUP(A9,スキル!$A:$J,F9+4,FALSE)))</f>
        <v/>
      </c>
      <c r="I9" s="7" t="str">
        <f>IF(F9="","",IF(F9=VLOOKUP(A9,スキル!$A:$K,11,0),"キ",100/H9))</f>
        <v/>
      </c>
      <c r="J9" s="7" t="str">
        <f>IF(F9="","",IF(F9=VLOOKUP(A9,スキル!$A:$K,11,0),"ル",ROUND(G9/I9,1)))</f>
        <v/>
      </c>
      <c r="K9" s="10" t="str">
        <f>IF(F9="","",IF(F9=VLOOKUP(A9,スキル!$A:$K,11,0),"Ｍ",ROUND(H9-J9,0)))</f>
        <v/>
      </c>
      <c r="L9" s="7" t="str">
        <f ca="1">IF(F9="","",IF(F9=VLOOKUP(A9,スキル!$A:$K,11,0),"Ａ",IF(F9=VLOOKUP(A9,スキル!$A:$K,11,0)-1,0,SUM(OFFSET(スキル!$A$2,MATCH(A9,スキル!$A$3:$A$1048576,0),F9+4,1,5-F9)))))</f>
        <v/>
      </c>
      <c r="M9" s="10">
        <f>IF(F9="",VLOOKUP(A9,スキル!$A:$K,10,0),IF(F9=VLOOKUP(A9,スキル!$A:$K,11,0),"Ｘ",K9+L9))</f>
        <v>7</v>
      </c>
      <c r="N9" s="11">
        <f>IF(C9="イベ","-",VLOOKUP(A9,スキル!$A:$K,10,0)*IF(C9="ハピ",10000,30000))</f>
        <v>70000</v>
      </c>
      <c r="O9" s="11">
        <f t="shared" si="1"/>
        <v>0</v>
      </c>
      <c r="P9" s="11">
        <f>IF(C9="イベ","-",IF(F9=VLOOKUP(A9,スキル!$A:$K,11,0),0,IF(C9="ハピ",M9*10000,M9*30000)))</f>
        <v>70000</v>
      </c>
      <c r="Q9" s="15" t="str">
        <f>VLOOKUP(A9,スキル!$A$3:$M$1000,13,0)</f>
        <v>チップと一緒に消せる高得点デールがでるよ！</v>
      </c>
    </row>
    <row r="10" spans="1:17" ht="18" customHeight="1">
      <c r="A10" s="7">
        <v>8</v>
      </c>
      <c r="C10" s="7" t="s">
        <v>11</v>
      </c>
      <c r="D10" s="7" t="s">
        <v>25</v>
      </c>
      <c r="E10" s="8" t="str">
        <f t="shared" si="0"/>
        <v>ハピ</v>
      </c>
      <c r="H10" s="7" t="str">
        <f>IF(F10="","",IF(F10=VLOOKUP(A10,スキル!$A:$K,11,0),"ス",VLOOKUP(A10,スキル!$A:$J,F10+4,FALSE)))</f>
        <v/>
      </c>
      <c r="I10" s="7" t="str">
        <f>IF(F10="","",IF(F10=VLOOKUP(A10,スキル!$A:$K,11,0),"キ",100/H10))</f>
        <v/>
      </c>
      <c r="J10" s="7" t="str">
        <f>IF(F10="","",IF(F10=VLOOKUP(A10,スキル!$A:$K,11,0),"ル",ROUND(G10/I10,1)))</f>
        <v/>
      </c>
      <c r="K10" s="10" t="str">
        <f>IF(F10="","",IF(F10=VLOOKUP(A10,スキル!$A:$K,11,0),"Ｍ",ROUND(H10-J10,0)))</f>
        <v/>
      </c>
      <c r="L10" s="7" t="str">
        <f ca="1">IF(F10="","",IF(F10=VLOOKUP(A10,スキル!$A:$K,11,0),"Ａ",IF(F10=VLOOKUP(A10,スキル!$A:$K,11,0)-1,0,SUM(OFFSET(スキル!$A$2,MATCH(A10,スキル!$A$3:$A$1048576,0),F10+4,1,5-F10)))))</f>
        <v/>
      </c>
      <c r="M10" s="10">
        <f>IF(F10="",VLOOKUP(A10,スキル!$A:$K,10,0),IF(F10=VLOOKUP(A10,スキル!$A:$K,11,0),"Ｘ",K10+L10))</f>
        <v>7</v>
      </c>
      <c r="N10" s="11">
        <f>IF(C10="イベ","-",VLOOKUP(A10,スキル!$A:$K,10,0)*IF(C10="ハピ",10000,30000))</f>
        <v>70000</v>
      </c>
      <c r="O10" s="11">
        <f t="shared" si="1"/>
        <v>0</v>
      </c>
      <c r="P10" s="11">
        <f>IF(C10="イベ","-",IF(F10=VLOOKUP(A10,スキル!$A:$K,11,0),0,IF(C10="ハピ",M10*10000,M10*30000)))</f>
        <v>70000</v>
      </c>
      <c r="Q10" s="15" t="str">
        <f>VLOOKUP(A10,スキル!$A$3:$M$1000,13,0)</f>
        <v>デールと一緒に消せる高得点チップがでるよ！</v>
      </c>
    </row>
    <row r="11" spans="1:17" ht="18" customHeight="1">
      <c r="A11" s="7">
        <v>9</v>
      </c>
      <c r="C11" s="7" t="s">
        <v>11</v>
      </c>
      <c r="D11" s="7" t="s">
        <v>27</v>
      </c>
      <c r="E11" s="8" t="str">
        <f t="shared" si="0"/>
        <v>ハピ</v>
      </c>
      <c r="H11" s="7" t="str">
        <f>IF(F11="","",IF(F11=VLOOKUP(A11,スキル!$A:$K,11,0),"ス",VLOOKUP(A11,スキル!$A:$J,F11+4,FALSE)))</f>
        <v/>
      </c>
      <c r="I11" s="7" t="str">
        <f>IF(F11="","",IF(F11=VLOOKUP(A11,スキル!$A:$K,11,0),"キ",100/H11))</f>
        <v/>
      </c>
      <c r="J11" s="7" t="str">
        <f>IF(F11="","",IF(F11=VLOOKUP(A11,スキル!$A:$K,11,0),"ル",ROUND(G11/I11,1)))</f>
        <v/>
      </c>
      <c r="K11" s="10" t="str">
        <f>IF(F11="","",IF(F11=VLOOKUP(A11,スキル!$A:$K,11,0),"Ｍ",ROUND(H11-J11,0)))</f>
        <v/>
      </c>
      <c r="L11" s="7" t="str">
        <f ca="1">IF(F11="","",IF(F11=VLOOKUP(A11,スキル!$A:$K,11,0),"Ａ",IF(F11=VLOOKUP(A11,スキル!$A:$K,11,0)-1,0,SUM(OFFSET(スキル!$A$2,MATCH(A11,スキル!$A$3:$A$1048576,0),F11+4,1,5-F11)))))</f>
        <v/>
      </c>
      <c r="M11" s="10">
        <f>IF(F11="",VLOOKUP(A11,スキル!$A:$K,10,0),IF(F11=VLOOKUP(A11,スキル!$A:$K,11,0),"Ｘ",K11+L11))</f>
        <v>7</v>
      </c>
      <c r="N11" s="11">
        <f>IF(C11="イベ","-",VLOOKUP(A11,スキル!$A:$K,10,0)*IF(C11="ハピ",10000,30000))</f>
        <v>70000</v>
      </c>
      <c r="O11" s="11">
        <f t="shared" si="1"/>
        <v>0</v>
      </c>
      <c r="P11" s="11">
        <f>IF(C11="イベ","-",IF(F11=VLOOKUP(A11,スキル!$A:$K,11,0),0,IF(C11="ハピ",M11*10000,M11*30000)))</f>
        <v>70000</v>
      </c>
      <c r="Q11" s="15" t="str">
        <f>VLOOKUP(A11,スキル!$A$3:$M$1000,13,0)</f>
        <v>少しの間時間が止まるよ！</v>
      </c>
    </row>
    <row r="12" spans="1:17" ht="18" customHeight="1">
      <c r="A12" s="7">
        <v>10</v>
      </c>
      <c r="C12" s="7" t="s">
        <v>11</v>
      </c>
      <c r="D12" s="7" t="s">
        <v>29</v>
      </c>
      <c r="E12" s="8" t="str">
        <f t="shared" si="0"/>
        <v>ハピ</v>
      </c>
      <c r="H12" s="7" t="str">
        <f>IF(F12="","",IF(F12=VLOOKUP(A12,スキル!$A:$K,11,0),"ス",VLOOKUP(A12,スキル!$A:$J,F12+4,FALSE)))</f>
        <v/>
      </c>
      <c r="I12" s="7" t="str">
        <f>IF(F12="","",IF(F12=VLOOKUP(A12,スキル!$A:$K,11,0),"キ",100/H12))</f>
        <v/>
      </c>
      <c r="J12" s="7" t="str">
        <f>IF(F12="","",IF(F12=VLOOKUP(A12,スキル!$A:$K,11,0),"ル",ROUND(G12/I12,1)))</f>
        <v/>
      </c>
      <c r="K12" s="10" t="str">
        <f>IF(F12="","",IF(F12=VLOOKUP(A12,スキル!$A:$K,11,0),"Ｍ",ROUND(H12-J12,0)))</f>
        <v/>
      </c>
      <c r="L12" s="7" t="str">
        <f ca="1">IF(F12="","",IF(F12=VLOOKUP(A12,スキル!$A:$K,11,0),"Ａ",IF(F12=VLOOKUP(A12,スキル!$A:$K,11,0)-1,0,SUM(OFFSET(スキル!$A$2,MATCH(A12,スキル!$A$3:$A$1048576,0),F12+4,1,5-F12)))))</f>
        <v/>
      </c>
      <c r="M12" s="10">
        <f>IF(F12="",VLOOKUP(A12,スキル!$A:$K,10,0),IF(F12=VLOOKUP(A12,スキル!$A:$K,11,0),"Ｘ",K12+L12))</f>
        <v>7</v>
      </c>
      <c r="N12" s="11">
        <f>IF(C12="イベ","-",VLOOKUP(A12,スキル!$A:$K,10,0)*IF(C12="ハピ",10000,30000))</f>
        <v>70000</v>
      </c>
      <c r="O12" s="11">
        <f t="shared" si="1"/>
        <v>0</v>
      </c>
      <c r="P12" s="11">
        <f>IF(C12="イベ","-",IF(F12=VLOOKUP(A12,スキル!$A:$K,11,0),0,IF(C12="ハピ",M12*10000,M12*30000)))</f>
        <v>70000</v>
      </c>
      <c r="Q12" s="15" t="str">
        <f>VLOOKUP(A12,スキル!$A$3:$M$1000,13,0)</f>
        <v>少し時間が増えるよ！(オート発動)</v>
      </c>
    </row>
    <row r="13" spans="1:17" ht="18" customHeight="1">
      <c r="A13" s="7">
        <v>11</v>
      </c>
      <c r="C13" s="7" t="s">
        <v>11</v>
      </c>
      <c r="D13" s="7" t="s">
        <v>31</v>
      </c>
      <c r="E13" s="8" t="str">
        <f t="shared" si="0"/>
        <v>ハピ</v>
      </c>
      <c r="H13" s="7" t="str">
        <f>IF(F13="","",IF(F13=VLOOKUP(A13,スキル!$A:$K,11,0),"ス",VLOOKUP(A13,スキル!$A:$J,F13+4,FALSE)))</f>
        <v/>
      </c>
      <c r="I13" s="7" t="str">
        <f>IF(F13="","",IF(F13=VLOOKUP(A13,スキル!$A:$K,11,0),"キ",100/H13))</f>
        <v/>
      </c>
      <c r="J13" s="7" t="str">
        <f>IF(F13="","",IF(F13=VLOOKUP(A13,スキル!$A:$K,11,0),"ル",ROUND(G13/I13,1)))</f>
        <v/>
      </c>
      <c r="K13" s="10" t="str">
        <f>IF(F13="","",IF(F13=VLOOKUP(A13,スキル!$A:$K,11,0),"Ｍ",ROUND(H13-J13,0)))</f>
        <v/>
      </c>
      <c r="L13" s="7" t="str">
        <f ca="1">IF(F13="","",IF(F13=VLOOKUP(A13,スキル!$A:$K,11,0),"Ａ",IF(F13=VLOOKUP(A13,スキル!$A:$K,11,0)-1,0,SUM(OFFSET(スキル!$A$2,MATCH(A13,スキル!$A$3:$A$1048576,0),F13+4,1,5-F13)))))</f>
        <v/>
      </c>
      <c r="M13" s="10">
        <f>IF(F13="",VLOOKUP(A13,スキル!$A:$K,10,0),IF(F13=VLOOKUP(A13,スキル!$A:$K,11,0),"Ｘ",K13+L13))</f>
        <v>7</v>
      </c>
      <c r="N13" s="11">
        <f>IF(C13="イベ","-",VLOOKUP(A13,スキル!$A:$K,10,0)*IF(C13="ハピ",10000,30000))</f>
        <v>70000</v>
      </c>
      <c r="O13" s="11">
        <f t="shared" si="1"/>
        <v>0</v>
      </c>
      <c r="P13" s="11">
        <f>IF(C13="イベ","-",IF(F13=VLOOKUP(A13,スキル!$A:$K,11,0),0,IF(C13="ハピ",M13*10000,M13*30000)))</f>
        <v>70000</v>
      </c>
      <c r="Q13" s="15" t="str">
        <f>VLOOKUP(A13,スキル!$A$3:$M$1000,13,0)</f>
        <v>ランダムでツムを消すよ！</v>
      </c>
    </row>
    <row r="14" spans="1:17" ht="18" customHeight="1">
      <c r="A14" s="7">
        <v>12</v>
      </c>
      <c r="C14" s="7" t="s">
        <v>11</v>
      </c>
      <c r="D14" s="7" t="s">
        <v>32</v>
      </c>
      <c r="E14" s="8" t="str">
        <f t="shared" si="0"/>
        <v>ハピ</v>
      </c>
      <c r="H14" s="7" t="str">
        <f>IF(F14="","",IF(F14=VLOOKUP(A14,スキル!$A:$K,11,0),"ス",VLOOKUP(A14,スキル!$A:$J,F14+4,FALSE)))</f>
        <v/>
      </c>
      <c r="I14" s="7" t="str">
        <f>IF(F14="","",IF(F14=VLOOKUP(A14,スキル!$A:$K,11,0),"キ",100/H14))</f>
        <v/>
      </c>
      <c r="J14" s="7" t="str">
        <f>IF(F14="","",IF(F14=VLOOKUP(A14,スキル!$A:$K,11,0),"ル",ROUND(G14/I14,1)))</f>
        <v/>
      </c>
      <c r="K14" s="10" t="str">
        <f>IF(F14="","",IF(F14=VLOOKUP(A14,スキル!$A:$K,11,0),"Ｍ",ROUND(H14-J14,0)))</f>
        <v/>
      </c>
      <c r="L14" s="7" t="str">
        <f ca="1">IF(F14="","",IF(F14=VLOOKUP(A14,スキル!$A:$K,11,0),"Ａ",IF(F14=VLOOKUP(A14,スキル!$A:$K,11,0)-1,0,SUM(OFFSET(スキル!$A$2,MATCH(A14,スキル!$A$3:$A$1048576,0),F14+4,1,5-F14)))))</f>
        <v/>
      </c>
      <c r="M14" s="10">
        <f>IF(F14="",VLOOKUP(A14,スキル!$A:$K,10,0),IF(F14=VLOOKUP(A14,スキル!$A:$K,11,0),"Ｘ",K14+L14))</f>
        <v>7</v>
      </c>
      <c r="N14" s="11">
        <f>IF(C14="イベ","-",VLOOKUP(A14,スキル!$A:$K,10,0)*IF(C14="ハピ",10000,30000))</f>
        <v>70000</v>
      </c>
      <c r="O14" s="11">
        <f t="shared" si="1"/>
        <v>0</v>
      </c>
      <c r="P14" s="11">
        <f>IF(C14="イベ","-",IF(F14=VLOOKUP(A14,スキル!$A:$K,11,0),0,IF(C14="ハピ",M14*10000,M14*30000)))</f>
        <v>70000</v>
      </c>
      <c r="Q14" s="15" t="str">
        <f>VLOOKUP(A14,スキル!$A$3:$M$1000,13,0)</f>
        <v>ランダムでイーヨーが増えるよ！</v>
      </c>
    </row>
    <row r="15" spans="1:17" ht="18" customHeight="1">
      <c r="A15" s="7">
        <v>13</v>
      </c>
      <c r="C15" s="7" t="s">
        <v>11</v>
      </c>
      <c r="D15" s="7" t="s">
        <v>34</v>
      </c>
      <c r="E15" s="8" t="str">
        <f t="shared" si="0"/>
        <v>ハピ</v>
      </c>
      <c r="H15" s="7" t="str">
        <f>IF(F15="","",IF(F15=VLOOKUP(A15,スキル!$A:$K,11,0),"ス",VLOOKUP(A15,スキル!$A:$J,F15+4,FALSE)))</f>
        <v/>
      </c>
      <c r="I15" s="7" t="str">
        <f>IF(F15="","",IF(F15=VLOOKUP(A15,スキル!$A:$K,11,0),"キ",100/H15))</f>
        <v/>
      </c>
      <c r="J15" s="7" t="str">
        <f>IF(F15="","",IF(F15=VLOOKUP(A15,スキル!$A:$K,11,0),"ル",ROUND(G15/I15,1)))</f>
        <v/>
      </c>
      <c r="K15" s="10" t="str">
        <f>IF(F15="","",IF(F15=VLOOKUP(A15,スキル!$A:$K,11,0),"Ｍ",ROUND(H15-J15,0)))</f>
        <v/>
      </c>
      <c r="L15" s="7" t="str">
        <f ca="1">IF(F15="","",IF(F15=VLOOKUP(A15,スキル!$A:$K,11,0),"Ａ",IF(F15=VLOOKUP(A15,スキル!$A:$K,11,0)-1,0,SUM(OFFSET(スキル!$A$2,MATCH(A15,スキル!$A$3:$A$1048576,0),F15+4,1,5-F15)))))</f>
        <v/>
      </c>
      <c r="M15" s="10">
        <f>IF(F15="",VLOOKUP(A15,スキル!$A:$K,10,0),IF(F15=VLOOKUP(A15,スキル!$A:$K,11,0),"Ｘ",K15+L15))</f>
        <v>7</v>
      </c>
      <c r="N15" s="11">
        <f>IF(C15="イベ","-",VLOOKUP(A15,スキル!$A:$K,10,0)*IF(C15="ハピ",10000,30000))</f>
        <v>70000</v>
      </c>
      <c r="O15" s="11">
        <f t="shared" si="1"/>
        <v>0</v>
      </c>
      <c r="P15" s="11">
        <f>IF(C15="イベ","-",IF(F15=VLOOKUP(A15,スキル!$A:$K,11,0),0,IF(C15="ハピ",M15*10000,M15*30000)))</f>
        <v>70000</v>
      </c>
      <c r="Q15" s="15" t="str">
        <f>VLOOKUP(A15,スキル!$A$3:$M$1000,13,0)</f>
        <v>タップで風船が破裂してツムを消すよ</v>
      </c>
    </row>
    <row r="16" spans="1:17" ht="18" customHeight="1">
      <c r="A16" s="7">
        <v>14</v>
      </c>
      <c r="C16" s="7" t="s">
        <v>11</v>
      </c>
      <c r="D16" s="7" t="s">
        <v>36</v>
      </c>
      <c r="E16" s="8" t="str">
        <f t="shared" si="0"/>
        <v>ハピ</v>
      </c>
      <c r="H16" s="7" t="str">
        <f>IF(F16="","",IF(F16=VLOOKUP(A16,スキル!$A:$K,11,0),"ス",VLOOKUP(A16,スキル!$A:$J,F16+4,FALSE)))</f>
        <v/>
      </c>
      <c r="I16" s="7" t="str">
        <f>IF(F16="","",IF(F16=VLOOKUP(A16,スキル!$A:$K,11,0),"キ",100/H16))</f>
        <v/>
      </c>
      <c r="J16" s="7" t="str">
        <f>IF(F16="","",IF(F16=VLOOKUP(A16,スキル!$A:$K,11,0),"ル",ROUND(G16/I16,1)))</f>
        <v/>
      </c>
      <c r="K16" s="10" t="str">
        <f>IF(F16="","",IF(F16=VLOOKUP(A16,スキル!$A:$K,11,0),"Ｍ",ROUND(H16-J16,0)))</f>
        <v/>
      </c>
      <c r="L16" s="7" t="str">
        <f ca="1">IF(F16="","",IF(F16=VLOOKUP(A16,スキル!$A:$K,11,0),"Ａ",IF(F16=VLOOKUP(A16,スキル!$A:$K,11,0)-1,0,SUM(OFFSET(スキル!$A$2,MATCH(A16,スキル!$A$3:$A$1048576,0),F16+4,1,5-F16)))))</f>
        <v/>
      </c>
      <c r="M16" s="10">
        <f>IF(F16="",VLOOKUP(A16,スキル!$A:$K,10,0),IF(F16=VLOOKUP(A16,スキル!$A:$K,11,0),"Ｘ",K16+L16))</f>
        <v>7</v>
      </c>
      <c r="N16" s="11">
        <f>IF(C16="イベ","-",VLOOKUP(A16,スキル!$A:$K,10,0)*IF(C16="ハピ",10000,30000))</f>
        <v>70000</v>
      </c>
      <c r="O16" s="11">
        <f t="shared" si="1"/>
        <v>0</v>
      </c>
      <c r="P16" s="11">
        <f>IF(C16="イベ","-",IF(F16=VLOOKUP(A16,スキル!$A:$K,11,0),0,IF(C16="ハピ",M16*10000,M16*30000)))</f>
        <v>70000</v>
      </c>
      <c r="Q16" s="15" t="str">
        <f>VLOOKUP(A16,スキル!$A$3:$M$1000,13,0)</f>
        <v>縦ライン状にツムを消すよ！</v>
      </c>
    </row>
    <row r="17" spans="1:26" ht="18" customHeight="1">
      <c r="A17" s="12">
        <v>15</v>
      </c>
      <c r="B17" s="12">
        <v>1</v>
      </c>
      <c r="C17" s="12" t="s">
        <v>38</v>
      </c>
      <c r="D17" s="12" t="s">
        <v>39</v>
      </c>
      <c r="E17" s="8" t="str">
        <f t="shared" si="0"/>
        <v>常駐</v>
      </c>
      <c r="F17" s="12"/>
      <c r="G17" s="12"/>
      <c r="H17" s="7" t="str">
        <f>IF(F17="","",IF(F17=VLOOKUP(A17,スキル!$A:$K,11,0),"ス",VLOOKUP(A17,スキル!$A:$J,F17+4,FALSE)))</f>
        <v/>
      </c>
      <c r="I17" s="7" t="str">
        <f>IF(F17="","",IF(F17=VLOOKUP(A17,スキル!$A:$K,11,0),"キ",100/H17))</f>
        <v/>
      </c>
      <c r="J17" s="7" t="str">
        <f>IF(F17="","",IF(F17=VLOOKUP(A17,スキル!$A:$K,11,0),"ル",ROUND(G17/I17,1)))</f>
        <v/>
      </c>
      <c r="K17" s="10" t="str">
        <f>IF(F17="","",IF(F17=VLOOKUP(A17,スキル!$A:$K,11,0),"Ｍ",ROUND(H17-J17,0)))</f>
        <v/>
      </c>
      <c r="L17" s="7" t="str">
        <f ca="1">IF(F17="","",IF(F17=VLOOKUP(A17,スキル!$A:$K,11,0),"Ａ",IF(F17=VLOOKUP(A17,スキル!$A:$K,11,0)-1,0,SUM(OFFSET(スキル!$A$2,MATCH(A17,スキル!$A$3:$A$1048576,0),F17+4,1,5-F17)))))</f>
        <v/>
      </c>
      <c r="M17" s="10">
        <f>IF(F17="",VLOOKUP(A17,スキル!$A:$K,10,0),IF(F17=VLOOKUP(A17,スキル!$A:$K,11,0),"Ｘ",K17+L17))</f>
        <v>34</v>
      </c>
      <c r="N17" s="11">
        <f>IF(C17="イベ","-",VLOOKUP(A17,スキル!$A:$K,10,0)*IF(C17="ハピ",10000,30000))</f>
        <v>1020000</v>
      </c>
      <c r="O17" s="11">
        <f t="shared" si="1"/>
        <v>0</v>
      </c>
      <c r="P17" s="11">
        <f>IF(C17="イベ","-",IF(F17=VLOOKUP(A17,スキル!$A:$K,11,0),0,IF(C17="ハピ",M17*10000,M17*30000)))</f>
        <v>1020000</v>
      </c>
      <c r="Q17" s="15" t="str">
        <f>VLOOKUP(A17,スキル!$A$3:$M$1000,13,0)</f>
        <v>縦ライン状にツムを消すよ！</v>
      </c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8" customHeight="1">
      <c r="A18" s="7">
        <v>16</v>
      </c>
      <c r="B18" s="7">
        <v>2</v>
      </c>
      <c r="C18" s="7" t="s">
        <v>38</v>
      </c>
      <c r="D18" s="7" t="s">
        <v>40</v>
      </c>
      <c r="E18" s="8" t="str">
        <f t="shared" si="0"/>
        <v>常駐</v>
      </c>
      <c r="H18" s="7" t="str">
        <f>IF(F18="","",IF(F18=VLOOKUP(A18,スキル!$A:$K,11,0),"ス",VLOOKUP(A18,スキル!$A:$J,F18+4,FALSE)))</f>
        <v/>
      </c>
      <c r="I18" s="7" t="str">
        <f>IF(F18="","",IF(F18=VLOOKUP(A18,スキル!$A:$K,11,0),"キ",100/H18))</f>
        <v/>
      </c>
      <c r="J18" s="7" t="str">
        <f>IF(F18="","",IF(F18=VLOOKUP(A18,スキル!$A:$K,11,0),"ル",ROUND(G18/I18,1)))</f>
        <v/>
      </c>
      <c r="K18" s="10" t="str">
        <f>IF(F18="","",IF(F18=VLOOKUP(A18,スキル!$A:$K,11,0),"Ｍ",ROUND(H18-J18,0)))</f>
        <v/>
      </c>
      <c r="L18" s="7" t="str">
        <f ca="1">IF(F18="","",IF(F18=VLOOKUP(A18,スキル!$A:$K,11,0),"Ａ",IF(F18=VLOOKUP(A18,スキル!$A:$K,11,0)-1,0,SUM(OFFSET(スキル!$A$2,MATCH(A18,スキル!$A$3:$A$1048576,0),F18+4,1,5-F18)))))</f>
        <v/>
      </c>
      <c r="M18" s="10">
        <f>IF(F18="",VLOOKUP(A18,スキル!$A:$K,10,0),IF(F18=VLOOKUP(A18,スキル!$A:$K,11,0),"Ｘ",K18+L18))</f>
        <v>28</v>
      </c>
      <c r="N18" s="11">
        <f>IF(C18="イベ","-",VLOOKUP(A18,スキル!$A:$K,10,0)*IF(C18="ハピ",10000,30000))</f>
        <v>840000</v>
      </c>
      <c r="O18" s="11">
        <f t="shared" si="1"/>
        <v>0</v>
      </c>
      <c r="P18" s="11">
        <f>IF(C18="イベ","-",IF(F18=VLOOKUP(A18,スキル!$A:$K,11,0),0,IF(C18="ハピ",M18*10000,M18*30000)))</f>
        <v>840000</v>
      </c>
      <c r="Q18" s="15" t="str">
        <f>VLOOKUP(A18,スキル!$A$3:$M$1000,13,0)</f>
        <v>使うたびに何が起こるかわからない！</v>
      </c>
    </row>
    <row r="19" spans="1:26" ht="18" customHeight="1">
      <c r="A19" s="7">
        <v>17</v>
      </c>
      <c r="B19" s="7">
        <v>3</v>
      </c>
      <c r="C19" s="7" t="s">
        <v>38</v>
      </c>
      <c r="D19" s="7" t="s">
        <v>42</v>
      </c>
      <c r="E19" s="8" t="str">
        <f t="shared" si="0"/>
        <v>常駐</v>
      </c>
      <c r="H19" s="7" t="str">
        <f>IF(F19="","",IF(F19=VLOOKUP(A19,スキル!$A:$K,11,0),"ス",VLOOKUP(A19,スキル!$A:$J,F19+4,FALSE)))</f>
        <v/>
      </c>
      <c r="I19" s="7" t="str">
        <f>IF(F19="","",IF(F19=VLOOKUP(A19,スキル!$A:$K,11,0),"キ",100/H19))</f>
        <v/>
      </c>
      <c r="J19" s="7" t="str">
        <f>IF(F19="","",IF(F19=VLOOKUP(A19,スキル!$A:$K,11,0),"ル",ROUND(G19/I19,1)))</f>
        <v/>
      </c>
      <c r="K19" s="10" t="str">
        <f>IF(F19="","",IF(F19=VLOOKUP(A19,スキル!$A:$K,11,0),"Ｍ",ROUND(H19-J19,0)))</f>
        <v/>
      </c>
      <c r="L19" s="7" t="str">
        <f ca="1">IF(F19="","",IF(F19=VLOOKUP(A19,スキル!$A:$K,11,0),"Ａ",IF(F19=VLOOKUP(A19,スキル!$A:$K,11,0)-1,0,SUM(OFFSET(スキル!$A$2,MATCH(A19,スキル!$A$3:$A$1048576,0),F19+4,1,5-F19)))))</f>
        <v/>
      </c>
      <c r="M19" s="10">
        <f>IF(F19="",VLOOKUP(A19,スキル!$A:$K,10,0),IF(F19=VLOOKUP(A19,スキル!$A:$K,11,0),"Ｘ",K19+L19))</f>
        <v>30</v>
      </c>
      <c r="N19" s="11">
        <f>IF(C19="イベ","-",VLOOKUP(A19,スキル!$A:$K,10,0)*IF(C19="ハピ",10000,30000))</f>
        <v>900000</v>
      </c>
      <c r="O19" s="11">
        <f t="shared" si="1"/>
        <v>0</v>
      </c>
      <c r="P19" s="11">
        <f>IF(C19="イベ","-",IF(F19=VLOOKUP(A19,スキル!$A:$K,11,0),0,IF(C19="ハピ",M19*10000,M19*30000)))</f>
        <v>900000</v>
      </c>
      <c r="Q19" s="15" t="str">
        <f>VLOOKUP(A19,スキル!$A$3:$M$1000,13,0)</f>
        <v>ランダムでボムが発生するよ！</v>
      </c>
    </row>
    <row r="20" spans="1:26" ht="18" customHeight="1">
      <c r="A20" s="7">
        <v>18</v>
      </c>
      <c r="B20" s="7">
        <v>4</v>
      </c>
      <c r="C20" s="7" t="s">
        <v>38</v>
      </c>
      <c r="D20" s="7" t="s">
        <v>44</v>
      </c>
      <c r="E20" s="8" t="str">
        <f t="shared" si="0"/>
        <v>常駐</v>
      </c>
      <c r="H20" s="7" t="str">
        <f>IF(F20="","",IF(F20=VLOOKUP(A20,スキル!$A:$K,11,0),"ス",VLOOKUP(A20,スキル!$A:$J,F20+4,FALSE)))</f>
        <v/>
      </c>
      <c r="I20" s="7" t="str">
        <f>IF(F20="","",IF(F20=VLOOKUP(A20,スキル!$A:$K,11,0),"キ",100/H20))</f>
        <v/>
      </c>
      <c r="J20" s="7" t="str">
        <f>IF(F20="","",IF(F20=VLOOKUP(A20,スキル!$A:$K,11,0),"ル",ROUND(G20/I20,1)))</f>
        <v/>
      </c>
      <c r="K20" s="10" t="str">
        <f>IF(F20="","",IF(F20=VLOOKUP(A20,スキル!$A:$K,11,0),"Ｍ",ROUND(H20-J20,0)))</f>
        <v/>
      </c>
      <c r="L20" s="7" t="str">
        <f ca="1">IF(F20="","",IF(F20=VLOOKUP(A20,スキル!$A:$K,11,0),"Ａ",IF(F20=VLOOKUP(A20,スキル!$A:$K,11,0)-1,0,SUM(OFFSET(スキル!$A$2,MATCH(A20,スキル!$A$3:$A$1048576,0),F20+4,1,5-F20)))))</f>
        <v/>
      </c>
      <c r="M20" s="10">
        <f>IF(F20="",VLOOKUP(A20,スキル!$A:$K,10,0),IF(F20=VLOOKUP(A20,スキル!$A:$K,11,0),"Ｘ",K20+L20))</f>
        <v>28</v>
      </c>
      <c r="N20" s="11">
        <f>IF(C20="イベ","-",VLOOKUP(A20,スキル!$A:$K,10,0)*IF(C20="ハピ",10000,30000))</f>
        <v>840000</v>
      </c>
      <c r="O20" s="11">
        <f t="shared" si="1"/>
        <v>0</v>
      </c>
      <c r="P20" s="11">
        <f>IF(C20="イベ","-",IF(F20=VLOOKUP(A20,スキル!$A:$K,11,0),0,IF(C20="ハピ",M20*10000,M20*30000)))</f>
        <v>840000</v>
      </c>
      <c r="Q20" s="15" t="str">
        <f>VLOOKUP(A20,スキル!$A$3:$M$1000,13,0)</f>
        <v>少しの間ツムからコインがたくさんでるよ！</v>
      </c>
    </row>
    <row r="21" spans="1:26" ht="18" customHeight="1">
      <c r="A21" s="7">
        <v>19</v>
      </c>
      <c r="C21" s="7" t="s">
        <v>46</v>
      </c>
      <c r="D21" s="7" t="s">
        <v>47</v>
      </c>
      <c r="E21" s="8" t="str">
        <f t="shared" si="0"/>
        <v>期間</v>
      </c>
      <c r="H21" s="7" t="str">
        <f>IF(F21="","",IF(F21=VLOOKUP(A21,スキル!$A:$K,11,0),"ス",VLOOKUP(A21,スキル!$A:$J,F21+4,FALSE)))</f>
        <v/>
      </c>
      <c r="I21" s="7" t="str">
        <f>IF(F21="","",IF(F21=VLOOKUP(A21,スキル!$A:$K,11,0),"キ",100/H21))</f>
        <v/>
      </c>
      <c r="J21" s="7" t="str">
        <f>IF(F21="","",IF(F21=VLOOKUP(A21,スキル!$A:$K,11,0),"ル",ROUND(G21/I21,1)))</f>
        <v/>
      </c>
      <c r="K21" s="10" t="str">
        <f>IF(F21="","",IF(F21=VLOOKUP(A21,スキル!$A:$K,11,0),"Ｍ",ROUND(H21-J21,0)))</f>
        <v/>
      </c>
      <c r="L21" s="7" t="str">
        <f ca="1">IF(F21="","",IF(F21=VLOOKUP(A21,スキル!$A:$K,11,0),"Ａ",IF(F21=VLOOKUP(A21,スキル!$A:$K,11,0)-1,0,SUM(OFFSET(スキル!$A$2,MATCH(A21,スキル!$A$3:$A$1048576,0),F21+4,1,5-F21)))))</f>
        <v/>
      </c>
      <c r="M21" s="10">
        <f>IF(F21="",VLOOKUP(A21,スキル!$A:$K,10,0),IF(F21=VLOOKUP(A21,スキル!$A:$K,11,0),"Ｘ",K21+L21))</f>
        <v>32</v>
      </c>
      <c r="N21" s="11">
        <f>IF(C21="イベ","-",VLOOKUP(A21,スキル!$A:$K,10,0)*IF(C21="ハピ",10000,30000))</f>
        <v>960000</v>
      </c>
      <c r="O21" s="11">
        <f t="shared" si="1"/>
        <v>0</v>
      </c>
      <c r="P21" s="11">
        <f>IF(C21="イベ","-",IF(F21=VLOOKUP(A21,スキル!$A:$K,11,0),0,IF(C21="ハピ",M21*10000,M21*30000)))</f>
        <v>960000</v>
      </c>
      <c r="Q21" s="15" t="str">
        <f>VLOOKUP(A21,スキル!$A$3:$M$1000,13,0)</f>
        <v>数ヶ所でまとまってツムを消すよ！</v>
      </c>
    </row>
    <row r="22" spans="1:26" ht="18" customHeight="1">
      <c r="A22" s="7">
        <v>20</v>
      </c>
      <c r="C22" s="7" t="s">
        <v>49</v>
      </c>
      <c r="D22" s="7" t="s">
        <v>50</v>
      </c>
      <c r="E22" s="8" t="str">
        <f t="shared" si="0"/>
        <v>イベ</v>
      </c>
      <c r="H22" s="7" t="str">
        <f>IF(F22="","",IF(F22=VLOOKUP(A22,スキル!$A:$K,11,0),"ス",VLOOKUP(A22,スキル!$A:$J,F22+4,FALSE)))</f>
        <v/>
      </c>
      <c r="I22" s="7" t="str">
        <f>IF(F22="","",IF(F22=VLOOKUP(A22,スキル!$A:$K,11,0),"キ",100/H22))</f>
        <v/>
      </c>
      <c r="J22" s="7" t="str">
        <f>IF(F22="","",IF(F22=VLOOKUP(A22,スキル!$A:$K,11,0),"ル",ROUND(G22/I22,1)))</f>
        <v/>
      </c>
      <c r="K22" s="10" t="str">
        <f>IF(F22="","",IF(F22=VLOOKUP(A22,スキル!$A:$K,11,0),"Ｍ",ROUND(H22-J22,0)))</f>
        <v/>
      </c>
      <c r="L22" s="7" t="str">
        <f ca="1">IF(F22="","",IF(F22=VLOOKUP(A22,スキル!$A:$K,11,0),"Ａ",IF(F22=VLOOKUP(A22,スキル!$A:$K,11,0)-1,0,SUM(OFFSET(スキル!$A$2,MATCH(A22,スキル!$A$3:$A$1048576,0),F22+4,1,5-F22)))))</f>
        <v/>
      </c>
      <c r="M22" s="10">
        <f>IF(F22="",VLOOKUP(A22,スキル!$A:$K,10,0),IF(F22=VLOOKUP(A22,スキル!$A:$K,11,0),"Ｘ",K22+L22))</f>
        <v>3</v>
      </c>
      <c r="N22" s="11" t="str">
        <f>IF(C22="イベ","-",VLOOKUP(A22,スキル!$A:$K,10,0)*IF(C22="ハピ",10000,30000))</f>
        <v>-</v>
      </c>
      <c r="O22" s="11" t="str">
        <f t="shared" si="1"/>
        <v>-</v>
      </c>
      <c r="P22" s="11" t="str">
        <f>IF(C22="イベ","-",IF(F22=VLOOKUP(A22,スキル!$A:$K,11,0),0,IF(C22="ハピ",M22*10000,M22*30000)))</f>
        <v>-</v>
      </c>
      <c r="Q22" s="15" t="str">
        <f>VLOOKUP(A22,スキル!$A$3:$M$1000,13,0)</f>
        <v>少しの間2種類だけになるよ！</v>
      </c>
    </row>
    <row r="23" spans="1:26" ht="18" customHeight="1">
      <c r="A23" s="7">
        <v>21</v>
      </c>
      <c r="C23" s="7" t="s">
        <v>46</v>
      </c>
      <c r="D23" s="7" t="s">
        <v>52</v>
      </c>
      <c r="E23" s="8" t="str">
        <f t="shared" si="0"/>
        <v>期間</v>
      </c>
      <c r="H23" s="7" t="str">
        <f>IF(F23="","",IF(F23=VLOOKUP(A23,スキル!$A:$K,11,0),"ス",VLOOKUP(A23,スキル!$A:$J,F23+4,FALSE)))</f>
        <v/>
      </c>
      <c r="I23" s="7" t="str">
        <f>IF(F23="","",IF(F23=VLOOKUP(A23,スキル!$A:$K,11,0),"キ",100/H23))</f>
        <v/>
      </c>
      <c r="J23" s="7" t="str">
        <f>IF(F23="","",IF(F23=VLOOKUP(A23,スキル!$A:$K,11,0),"ル",ROUND(G23/I23,1)))</f>
        <v/>
      </c>
      <c r="K23" s="10" t="str">
        <f>IF(F23="","",IF(F23=VLOOKUP(A23,スキル!$A:$K,11,0),"Ｍ",ROUND(H23-J23,0)))</f>
        <v/>
      </c>
      <c r="L23" s="7" t="str">
        <f ca="1">IF(F23="","",IF(F23=VLOOKUP(A23,スキル!$A:$K,11,0),"Ａ",IF(F23=VLOOKUP(A23,スキル!$A:$K,11,0)-1,0,SUM(OFFSET(スキル!$A$2,MATCH(A23,スキル!$A$3:$A$1048576,0),F23+4,1,5-F23)))))</f>
        <v/>
      </c>
      <c r="M23" s="10">
        <f>IF(F23="",VLOOKUP(A23,スキル!$A:$K,10,0),IF(F23=VLOOKUP(A23,スキル!$A:$K,11,0),"Ｘ",K23+L23))</f>
        <v>32</v>
      </c>
      <c r="N23" s="11">
        <f>IF(C23="イベ","-",VLOOKUP(A23,スキル!$A:$K,10,0)*IF(C23="ハピ",10000,30000))</f>
        <v>960000</v>
      </c>
      <c r="O23" s="11">
        <f t="shared" si="1"/>
        <v>0</v>
      </c>
      <c r="P23" s="11">
        <f>IF(C23="イベ","-",IF(F23=VLOOKUP(A23,スキル!$A:$K,11,0),0,IF(C23="ハピ",M23*10000,M23*30000)))</f>
        <v>960000</v>
      </c>
      <c r="Q23" s="15" t="str">
        <f>VLOOKUP(A23,スキル!$A$3:$M$1000,13,0)</f>
        <v>少しの間タップだけで消せるよ！</v>
      </c>
    </row>
    <row r="24" spans="1:26" ht="18" customHeight="1">
      <c r="A24" s="7">
        <v>22</v>
      </c>
      <c r="C24" s="7" t="s">
        <v>49</v>
      </c>
      <c r="D24" s="7" t="s">
        <v>54</v>
      </c>
      <c r="E24" s="8" t="str">
        <f t="shared" si="0"/>
        <v>イベ</v>
      </c>
      <c r="H24" s="7" t="str">
        <f>IF(F24="","",IF(F24=VLOOKUP(A24,スキル!$A:$K,11,0),"ス",VLOOKUP(A24,スキル!$A:$J,F24+4,FALSE)))</f>
        <v/>
      </c>
      <c r="I24" s="7" t="str">
        <f>IF(F24="","",IF(F24=VLOOKUP(A24,スキル!$A:$K,11,0),"キ",100/H24))</f>
        <v/>
      </c>
      <c r="J24" s="7" t="str">
        <f>IF(F24="","",IF(F24=VLOOKUP(A24,スキル!$A:$K,11,0),"ル",ROUND(G24/I24,1)))</f>
        <v/>
      </c>
      <c r="K24" s="10" t="str">
        <f>IF(F24="","",IF(F24=VLOOKUP(A24,スキル!$A:$K,11,0),"Ｍ",ROUND(H24-J24,0)))</f>
        <v/>
      </c>
      <c r="L24" s="7" t="str">
        <f ca="1">IF(F24="","",IF(F24=VLOOKUP(A24,スキル!$A:$K,11,0),"Ａ",IF(F24=VLOOKUP(A24,スキル!$A:$K,11,0)-1,0,SUM(OFFSET(スキル!$A$2,MATCH(A24,スキル!$A$3:$A$1048576,0),F24+4,1,5-F24)))))</f>
        <v/>
      </c>
      <c r="M24" s="10">
        <f>IF(F24="",VLOOKUP(A24,スキル!$A:$K,10,0),IF(F24=VLOOKUP(A24,スキル!$A:$K,11,0),"Ｘ",K24+L24))</f>
        <v>1</v>
      </c>
      <c r="N24" s="11" t="str">
        <f>IF(C24="イベ","-",VLOOKUP(A24,スキル!$A:$K,10,0)*IF(C24="ハピ",10000,30000))</f>
        <v>-</v>
      </c>
      <c r="O24" s="11" t="str">
        <f t="shared" si="1"/>
        <v>-</v>
      </c>
      <c r="P24" s="11" t="str">
        <f>IF(C24="イベ","-",IF(F24=VLOOKUP(A24,スキル!$A:$K,11,0),0,IF(C24="ハピ",M24*10000,M24*30000)))</f>
        <v>-</v>
      </c>
      <c r="Q24" s="15" t="str">
        <f>VLOOKUP(A24,スキル!$A$3:$M$1000,13,0)</f>
        <v>少しの間オートでツムを消すよ！</v>
      </c>
    </row>
    <row r="25" spans="1:26" ht="18" customHeight="1">
      <c r="A25" s="7">
        <v>23</v>
      </c>
      <c r="C25" s="7" t="s">
        <v>46</v>
      </c>
      <c r="D25" s="7" t="s">
        <v>56</v>
      </c>
      <c r="E25" s="8" t="str">
        <f t="shared" si="0"/>
        <v>期間</v>
      </c>
      <c r="H25" s="7" t="str">
        <f>IF(F25="","",IF(F25=VLOOKUP(A25,スキル!$A:$K,11,0),"ス",VLOOKUP(A25,スキル!$A:$J,F25+4,FALSE)))</f>
        <v/>
      </c>
      <c r="I25" s="7" t="str">
        <f>IF(F25="","",IF(F25=VLOOKUP(A25,スキル!$A:$K,11,0),"キ",100/H25))</f>
        <v/>
      </c>
      <c r="J25" s="7" t="str">
        <f>IF(F25="","",IF(F25=VLOOKUP(A25,スキル!$A:$K,11,0),"ル",ROUND(G25/I25,1)))</f>
        <v/>
      </c>
      <c r="K25" s="10" t="str">
        <f>IF(F25="","",IF(F25=VLOOKUP(A25,スキル!$A:$K,11,0),"Ｍ",ROUND(H25-J25,0)))</f>
        <v/>
      </c>
      <c r="L25" s="7" t="str">
        <f ca="1">IF(F25="","",IF(F25=VLOOKUP(A25,スキル!$A:$K,11,0),"Ａ",IF(F25=VLOOKUP(A25,スキル!$A:$K,11,0)-1,0,SUM(OFFSET(スキル!$A$2,MATCH(A25,スキル!$A$3:$A$1048576,0),F25+4,1,5-F25)))))</f>
        <v/>
      </c>
      <c r="M25" s="10">
        <f>IF(F25="",VLOOKUP(A25,スキル!$A:$K,10,0),IF(F25=VLOOKUP(A25,スキル!$A:$K,11,0),"Ｘ",K25+L25))</f>
        <v>32</v>
      </c>
      <c r="N25" s="11">
        <f>IF(C25="イベ","-",VLOOKUP(A25,スキル!$A:$K,10,0)*IF(C25="ハピ",10000,30000))</f>
        <v>960000</v>
      </c>
      <c r="O25" s="11">
        <f t="shared" si="1"/>
        <v>0</v>
      </c>
      <c r="P25" s="11">
        <f>IF(C25="イベ","-",IF(F25=VLOOKUP(A25,スキル!$A:$K,11,0),0,IF(C25="ハピ",M25*10000,M25*30000)))</f>
        <v>960000</v>
      </c>
      <c r="Q25" s="15" t="str">
        <f>VLOOKUP(A25,スキル!$A$3:$M$1000,13,0)</f>
        <v>クロス状にツムをまとめて消すよ！</v>
      </c>
    </row>
    <row r="26" spans="1:26" ht="18" customHeight="1">
      <c r="A26" s="7">
        <v>24</v>
      </c>
      <c r="C26" s="7" t="s">
        <v>46</v>
      </c>
      <c r="D26" s="7" t="s">
        <v>58</v>
      </c>
      <c r="E26" s="8" t="str">
        <f t="shared" si="0"/>
        <v>期間</v>
      </c>
      <c r="H26" s="7" t="str">
        <f>IF(F26="","",IF(F26=VLOOKUP(A26,スキル!$A:$K,11,0),"ス",VLOOKUP(A26,スキル!$A:$J,F26+4,FALSE)))</f>
        <v/>
      </c>
      <c r="I26" s="7" t="str">
        <f>IF(F26="","",IF(F26=VLOOKUP(A26,スキル!$A:$K,11,0),"キ",100/H26))</f>
        <v/>
      </c>
      <c r="J26" s="7" t="str">
        <f>IF(F26="","",IF(F26=VLOOKUP(A26,スキル!$A:$K,11,0),"ル",ROUND(G26/I26,1)))</f>
        <v/>
      </c>
      <c r="K26" s="10" t="str">
        <f>IF(F26="","",IF(F26=VLOOKUP(A26,スキル!$A:$K,11,0),"Ｍ",ROUND(H26-J26,0)))</f>
        <v/>
      </c>
      <c r="L26" s="7" t="str">
        <f ca="1">IF(F26="","",IF(F26=VLOOKUP(A26,スキル!$A:$K,11,0),"Ａ",IF(F26=VLOOKUP(A26,スキル!$A:$K,11,0)-1,0,SUM(OFFSET(スキル!$A$2,MATCH(A26,スキル!$A$3:$A$1048576,0),F26+4,1,5-F26)))))</f>
        <v/>
      </c>
      <c r="M26" s="10">
        <f>IF(F26="",VLOOKUP(A26,スキル!$A:$K,10,0),IF(F26=VLOOKUP(A26,スキル!$A:$K,11,0),"Ｘ",K26+L26))</f>
        <v>28</v>
      </c>
      <c r="N26" s="11">
        <f>IF(C26="イベ","-",VLOOKUP(A26,スキル!$A:$K,10,0)*IF(C26="ハピ",10000,30000))</f>
        <v>840000</v>
      </c>
      <c r="O26" s="11">
        <f t="shared" si="1"/>
        <v>0</v>
      </c>
      <c r="P26" s="11">
        <f>IF(C26="イベ","-",IF(F26=VLOOKUP(A26,スキル!$A:$K,11,0),0,IF(C26="ハピ",M26*10000,M26*30000)))</f>
        <v>840000</v>
      </c>
      <c r="Q26" s="15" t="str">
        <f>VLOOKUP(A26,スキル!$A$3:$M$1000,13,0)</f>
        <v>ゼロが少しの間姿を消すよ！</v>
      </c>
    </row>
    <row r="27" spans="1:26" ht="18" customHeight="1">
      <c r="A27" s="7">
        <v>25</v>
      </c>
      <c r="B27" s="7">
        <v>5</v>
      </c>
      <c r="C27" s="7" t="s">
        <v>38</v>
      </c>
      <c r="D27" s="7" t="s">
        <v>60</v>
      </c>
      <c r="E27" s="8" t="str">
        <f t="shared" si="0"/>
        <v>常駐</v>
      </c>
      <c r="H27" s="7" t="str">
        <f>IF(F27="","",IF(F27=VLOOKUP(A27,スキル!$A:$K,11,0),"ス",VLOOKUP(A27,スキル!$A:$J,F27+4,FALSE)))</f>
        <v/>
      </c>
      <c r="I27" s="7" t="str">
        <f>IF(F27="","",IF(F27=VLOOKUP(A27,スキル!$A:$K,11,0),"キ",100/H27))</f>
        <v/>
      </c>
      <c r="J27" s="7" t="str">
        <f>IF(F27="","",IF(F27=VLOOKUP(A27,スキル!$A:$K,11,0),"ル",ROUND(G27/I27,1)))</f>
        <v/>
      </c>
      <c r="K27" s="10" t="str">
        <f>IF(F27="","",IF(F27=VLOOKUP(A27,スキル!$A:$K,11,0),"Ｍ",ROUND(H27-J27,0)))</f>
        <v/>
      </c>
      <c r="L27" s="7" t="str">
        <f ca="1">IF(F27="","",IF(F27=VLOOKUP(A27,スキル!$A:$K,11,0),"Ａ",IF(F27=VLOOKUP(A27,スキル!$A:$K,11,0)-1,0,SUM(OFFSET(スキル!$A$2,MATCH(A27,スキル!$A$3:$A$1048576,0),F27+4,1,5-F27)))))</f>
        <v/>
      </c>
      <c r="M27" s="10">
        <f>IF(F27="",VLOOKUP(A27,スキル!$A:$K,10,0),IF(F27=VLOOKUP(A27,スキル!$A:$K,11,0),"Ｘ",K27+L27))</f>
        <v>34</v>
      </c>
      <c r="N27" s="11">
        <f>IF(C27="イベ","-",VLOOKUP(A27,スキル!$A:$K,10,0)*IF(C27="ハピ",10000,30000))</f>
        <v>1020000</v>
      </c>
      <c r="O27" s="11">
        <f t="shared" si="1"/>
        <v>0</v>
      </c>
      <c r="P27" s="11">
        <f>IF(C27="イベ","-",IF(F27=VLOOKUP(A27,スキル!$A:$K,11,0),0,IF(C27="ハピ",M27*10000,M27*30000)))</f>
        <v>1020000</v>
      </c>
      <c r="Q27" s="15" t="str">
        <f>VLOOKUP(A27,スキル!$A$3:$M$1000,13,0)</f>
        <v>画面中央のツムをまとめて消すよ！</v>
      </c>
    </row>
    <row r="28" spans="1:26" ht="18" customHeight="1">
      <c r="A28" s="7">
        <v>26</v>
      </c>
      <c r="B28" s="7">
        <v>6</v>
      </c>
      <c r="C28" s="7" t="s">
        <v>38</v>
      </c>
      <c r="D28" s="7" t="s">
        <v>61</v>
      </c>
      <c r="E28" s="8" t="str">
        <f t="shared" si="0"/>
        <v>常駐</v>
      </c>
      <c r="H28" s="7" t="str">
        <f>IF(F28="","",IF(F28=VLOOKUP(A28,スキル!$A:$K,11,0),"ス",VLOOKUP(A28,スキル!$A:$J,F28+4,FALSE)))</f>
        <v/>
      </c>
      <c r="I28" s="7" t="str">
        <f>IF(F28="","",IF(F28=VLOOKUP(A28,スキル!$A:$K,11,0),"キ",100/H28))</f>
        <v/>
      </c>
      <c r="J28" s="7" t="str">
        <f>IF(F28="","",IF(F28=VLOOKUP(A28,スキル!$A:$K,11,0),"ル",ROUND(G28/I28,1)))</f>
        <v/>
      </c>
      <c r="K28" s="10" t="str">
        <f>IF(F28="","",IF(F28=VLOOKUP(A28,スキル!$A:$K,11,0),"Ｍ",ROUND(H28-J28,0)))</f>
        <v/>
      </c>
      <c r="L28" s="7" t="str">
        <f ca="1">IF(F28="","",IF(F28=VLOOKUP(A28,スキル!$A:$K,11,0),"Ａ",IF(F28=VLOOKUP(A28,スキル!$A:$K,11,0)-1,0,SUM(OFFSET(スキル!$A$2,MATCH(A28,スキル!$A$3:$A$1048576,0),F28+4,1,5-F28)))))</f>
        <v/>
      </c>
      <c r="M28" s="10">
        <f>IF(F28="",VLOOKUP(A28,スキル!$A:$K,10,0),IF(F28=VLOOKUP(A28,スキル!$A:$K,11,0),"Ｘ",K28+L28))</f>
        <v>32</v>
      </c>
      <c r="N28" s="11">
        <f>IF(C28="イベ","-",VLOOKUP(A28,スキル!$A:$K,10,0)*IF(C28="ハピ",10000,30000))</f>
        <v>960000</v>
      </c>
      <c r="O28" s="11">
        <f t="shared" si="1"/>
        <v>0</v>
      </c>
      <c r="P28" s="11">
        <f>IF(C28="イベ","-",IF(F28=VLOOKUP(A28,スキル!$A:$K,11,0),0,IF(C28="ハピ",M28*10000,M28*30000)))</f>
        <v>960000</v>
      </c>
      <c r="Q28" s="15" t="str">
        <f>VLOOKUP(A28,スキル!$A$3:$M$1000,13,0)</f>
        <v>十字状にツムをまとめて消すよ！</v>
      </c>
    </row>
    <row r="29" spans="1:26" ht="18" customHeight="1">
      <c r="A29" s="7">
        <v>27</v>
      </c>
      <c r="B29" s="7">
        <v>7</v>
      </c>
      <c r="C29" s="7" t="s">
        <v>38</v>
      </c>
      <c r="D29" s="7" t="s">
        <v>63</v>
      </c>
      <c r="E29" s="8" t="str">
        <f t="shared" si="0"/>
        <v>常駐</v>
      </c>
      <c r="H29" s="7" t="str">
        <f>IF(F29="","",IF(F29=VLOOKUP(A29,スキル!$A:$K,11,0),"ス",VLOOKUP(A29,スキル!$A:$J,F29+4,FALSE)))</f>
        <v/>
      </c>
      <c r="I29" s="7" t="str">
        <f>IF(F29="","",IF(F29=VLOOKUP(A29,スキル!$A:$K,11,0),"キ",100/H29))</f>
        <v/>
      </c>
      <c r="J29" s="7" t="str">
        <f>IF(F29="","",IF(F29=VLOOKUP(A29,スキル!$A:$K,11,0),"ル",ROUND(G29/I29,1)))</f>
        <v/>
      </c>
      <c r="K29" s="10" t="str">
        <f>IF(F29="","",IF(F29=VLOOKUP(A29,スキル!$A:$K,11,0),"Ｍ",ROUND(H29-J29,0)))</f>
        <v/>
      </c>
      <c r="L29" s="7" t="str">
        <f ca="1">IF(F29="","",IF(F29=VLOOKUP(A29,スキル!$A:$K,11,0),"Ａ",IF(F29=VLOOKUP(A29,スキル!$A:$K,11,0)-1,0,SUM(OFFSET(スキル!$A$2,MATCH(A29,スキル!$A$3:$A$1048576,0),F29+4,1,5-F29)))))</f>
        <v/>
      </c>
      <c r="M29" s="10">
        <f>IF(F29="",VLOOKUP(A29,スキル!$A:$K,10,0),IF(F29=VLOOKUP(A29,スキル!$A:$K,11,0),"Ｘ",K29+L29))</f>
        <v>34</v>
      </c>
      <c r="N29" s="11">
        <f>IF(C29="イベ","-",VLOOKUP(A29,スキル!$A:$K,10,0)*IF(C29="ハピ",10000,30000))</f>
        <v>1020000</v>
      </c>
      <c r="O29" s="11">
        <f t="shared" si="1"/>
        <v>0</v>
      </c>
      <c r="P29" s="11">
        <f>IF(C29="イベ","-",IF(F29=VLOOKUP(A29,スキル!$A:$K,11,0),0,IF(C29="ハピ",M29*10000,M29*30000)))</f>
        <v>1020000</v>
      </c>
      <c r="Q29" s="15" t="str">
        <f>VLOOKUP(A29,スキル!$A$3:$M$1000,13,0)</f>
        <v>画面中央のツムをまとめて消すよ
タッチをし続けると範囲が広がるよ！</v>
      </c>
    </row>
    <row r="30" spans="1:26" ht="18" customHeight="1">
      <c r="A30" s="7">
        <v>28</v>
      </c>
      <c r="C30" s="7" t="s">
        <v>49</v>
      </c>
      <c r="D30" s="7" t="s">
        <v>65</v>
      </c>
      <c r="E30" s="8" t="str">
        <f t="shared" si="0"/>
        <v>イベ</v>
      </c>
      <c r="H30" s="7" t="str">
        <f>IF(F30="","",IF(F30=VLOOKUP(A30,スキル!$A:$K,11,0),"ス",VLOOKUP(A30,スキル!$A:$J,F30+4,FALSE)))</f>
        <v/>
      </c>
      <c r="I30" s="7" t="str">
        <f>IF(F30="","",IF(F30=VLOOKUP(A30,スキル!$A:$K,11,0),"キ",100/H30))</f>
        <v/>
      </c>
      <c r="J30" s="7" t="str">
        <f>IF(F30="","",IF(F30=VLOOKUP(A30,スキル!$A:$K,11,0),"ル",ROUND(G30/I30,1)))</f>
        <v/>
      </c>
      <c r="K30" s="10" t="str">
        <f>IF(F30="","",IF(F30=VLOOKUP(A30,スキル!$A:$K,11,0),"Ｍ",ROUND(H30-J30,0)))</f>
        <v/>
      </c>
      <c r="L30" s="7" t="str">
        <f ca="1">IF(F30="","",IF(F30=VLOOKUP(A30,スキル!$A:$K,11,0),"Ａ",IF(F30=VLOOKUP(A30,スキル!$A:$K,11,0)-1,0,SUM(OFFSET(スキル!$A$2,MATCH(A30,スキル!$A$3:$A$1048576,0),F30+4,1,5-F30)))))</f>
        <v/>
      </c>
      <c r="M30" s="10">
        <f>IF(F30="",VLOOKUP(A30,スキル!$A:$K,10,0),IF(F30=VLOOKUP(A30,スキル!$A:$K,11,0),"Ｘ",K30+L30))</f>
        <v>3</v>
      </c>
      <c r="N30" s="11" t="str">
        <f>IF(C30="イベ","-",VLOOKUP(A30,スキル!$A:$K,10,0)*IF(C30="ハピ",10000,30000))</f>
        <v>-</v>
      </c>
      <c r="O30" s="11" t="str">
        <f t="shared" si="1"/>
        <v>-</v>
      </c>
      <c r="P30" s="11" t="str">
        <f>IF(C30="イベ","-",IF(F30=VLOOKUP(A30,スキル!$A:$K,11,0),0,IF(C30="ハピ",M30*10000,M30*30000)))</f>
        <v>-</v>
      </c>
      <c r="Q30" s="15" t="str">
        <f>VLOOKUP(A30,スキル!$A$3:$M$1000,13,0)</f>
        <v>ツムを集めて整理するよ！</v>
      </c>
    </row>
    <row r="31" spans="1:26" ht="18" customHeight="1">
      <c r="A31" s="7">
        <v>29</v>
      </c>
      <c r="B31" s="7">
        <v>8</v>
      </c>
      <c r="C31" s="7" t="s">
        <v>38</v>
      </c>
      <c r="D31" s="7" t="s">
        <v>67</v>
      </c>
      <c r="E31" s="8" t="str">
        <f t="shared" si="0"/>
        <v>常駐</v>
      </c>
      <c r="H31" s="7" t="str">
        <f>IF(F31="","",IF(F31=VLOOKUP(A31,スキル!$A:$K,11,0),"ス",VLOOKUP(A31,スキル!$A:$J,F31+4,FALSE)))</f>
        <v/>
      </c>
      <c r="I31" s="7" t="str">
        <f>IF(F31="","",IF(F31=VLOOKUP(A31,スキル!$A:$K,11,0),"キ",100/H31))</f>
        <v/>
      </c>
      <c r="J31" s="7" t="str">
        <f>IF(F31="","",IF(F31=VLOOKUP(A31,スキル!$A:$K,11,0),"ル",ROUND(G31/I31,1)))</f>
        <v/>
      </c>
      <c r="K31" s="10" t="str">
        <f>IF(F31="","",IF(F31=VLOOKUP(A31,スキル!$A:$K,11,0),"Ｍ",ROUND(H31-J31,0)))</f>
        <v/>
      </c>
      <c r="L31" s="7" t="str">
        <f ca="1">IF(F31="","",IF(F31=VLOOKUP(A31,スキル!$A:$K,11,0),"Ａ",IF(F31=VLOOKUP(A31,スキル!$A:$K,11,0)-1,0,SUM(OFFSET(スキル!$A$2,MATCH(A31,スキル!$A$3:$A$1048576,0),F31+4,1,5-F31)))))</f>
        <v/>
      </c>
      <c r="M31" s="10">
        <f>IF(F31="",VLOOKUP(A31,スキル!$A:$K,10,0),IF(F31=VLOOKUP(A31,スキル!$A:$K,11,0),"Ｘ",K31+L31))</f>
        <v>36</v>
      </c>
      <c r="N31" s="11">
        <f>IF(C31="イベ","-",VLOOKUP(A31,スキル!$A:$K,10,0)*IF(C31="ハピ",10000,30000))</f>
        <v>1080000</v>
      </c>
      <c r="O31" s="11">
        <f t="shared" si="1"/>
        <v>0</v>
      </c>
      <c r="P31" s="11">
        <f>IF(C31="イベ","-",IF(F31=VLOOKUP(A31,スキル!$A:$K,11,0),0,IF(C31="ハピ",M31*10000,M31*30000)))</f>
        <v>1080000</v>
      </c>
      <c r="Q31" s="15" t="str">
        <f>VLOOKUP(A31,スキル!$A$3:$M$1000,13,0)</f>
        <v>画面下のツムをまとめて消すよ！</v>
      </c>
    </row>
    <row r="32" spans="1:26" ht="18" customHeight="1">
      <c r="A32" s="7">
        <v>30</v>
      </c>
      <c r="B32" s="7">
        <v>9</v>
      </c>
      <c r="C32" s="7" t="s">
        <v>38</v>
      </c>
      <c r="D32" s="7" t="s">
        <v>69</v>
      </c>
      <c r="E32" s="8" t="str">
        <f t="shared" si="0"/>
        <v>常駐</v>
      </c>
      <c r="H32" s="7" t="str">
        <f>IF(F32="","",IF(F32=VLOOKUP(A32,スキル!$A:$K,11,0),"ス",VLOOKUP(A32,スキル!$A:$J,F32+4,FALSE)))</f>
        <v/>
      </c>
      <c r="I32" s="7" t="str">
        <f>IF(F32="","",IF(F32=VLOOKUP(A32,スキル!$A:$K,11,0),"キ",100/H32))</f>
        <v/>
      </c>
      <c r="J32" s="7" t="str">
        <f>IF(F32="","",IF(F32=VLOOKUP(A32,スキル!$A:$K,11,0),"ル",ROUND(G32/I32,1)))</f>
        <v/>
      </c>
      <c r="K32" s="10" t="str">
        <f>IF(F32="","",IF(F32=VLOOKUP(A32,スキル!$A:$K,11,0),"Ｍ",ROUND(H32-J32,0)))</f>
        <v/>
      </c>
      <c r="L32" s="7" t="str">
        <f ca="1">IF(F32="","",IF(F32=VLOOKUP(A32,スキル!$A:$K,11,0),"Ａ",IF(F32=VLOOKUP(A32,スキル!$A:$K,11,0)-1,0,SUM(OFFSET(スキル!$A$2,MATCH(A32,スキル!$A$3:$A$1048576,0),F32+4,1,5-F32)))))</f>
        <v/>
      </c>
      <c r="M32" s="10">
        <f>IF(F32="",VLOOKUP(A32,スキル!$A:$K,10,0),IF(F32=VLOOKUP(A32,スキル!$A:$K,11,0),"Ｘ",K32+L32))</f>
        <v>34</v>
      </c>
      <c r="N32" s="11">
        <f>IF(C32="イベ","-",VLOOKUP(A32,スキル!$A:$K,10,0)*IF(C32="ハピ",10000,30000))</f>
        <v>1020000</v>
      </c>
      <c r="O32" s="11">
        <f t="shared" si="1"/>
        <v>0</v>
      </c>
      <c r="P32" s="11">
        <f>IF(C32="イベ","-",IF(F32=VLOOKUP(A32,スキル!$A:$K,11,0),0,IF(C32="ハピ",M32*10000,M32*30000)))</f>
        <v>1020000</v>
      </c>
      <c r="Q32" s="15" t="str">
        <f>VLOOKUP(A32,スキル!$A$3:$M$1000,13,0)</f>
        <v>縦ライン状にツムを消すよ！</v>
      </c>
    </row>
    <row r="33" spans="1:17" ht="18" customHeight="1">
      <c r="A33" s="7">
        <v>31</v>
      </c>
      <c r="B33" s="7">
        <v>10</v>
      </c>
      <c r="C33" s="7" t="s">
        <v>38</v>
      </c>
      <c r="D33" s="7" t="s">
        <v>70</v>
      </c>
      <c r="E33" s="8" t="str">
        <f t="shared" si="0"/>
        <v>常駐</v>
      </c>
      <c r="H33" s="7" t="str">
        <f>IF(F33="","",IF(F33=VLOOKUP(A33,スキル!$A:$K,11,0),"ス",VLOOKUP(A33,スキル!$A:$J,F33+4,FALSE)))</f>
        <v/>
      </c>
      <c r="I33" s="7" t="str">
        <f>IF(F33="","",IF(F33=VLOOKUP(A33,スキル!$A:$K,11,0),"キ",100/H33))</f>
        <v/>
      </c>
      <c r="J33" s="7" t="str">
        <f>IF(F33="","",IF(F33=VLOOKUP(A33,スキル!$A:$K,11,0),"ル",ROUND(G33/I33,1)))</f>
        <v/>
      </c>
      <c r="K33" s="10" t="str">
        <f>IF(F33="","",IF(F33=VLOOKUP(A33,スキル!$A:$K,11,0),"Ｍ",ROUND(H33-J33,0)))</f>
        <v/>
      </c>
      <c r="L33" s="7" t="str">
        <f ca="1">IF(F33="","",IF(F33=VLOOKUP(A33,スキル!$A:$K,11,0),"Ａ",IF(F33=VLOOKUP(A33,スキル!$A:$K,11,0)-1,0,SUM(OFFSET(スキル!$A$2,MATCH(A33,スキル!$A$3:$A$1048576,0),F33+4,1,5-F33)))))</f>
        <v/>
      </c>
      <c r="M33" s="10">
        <f>IF(F33="",VLOOKUP(A33,スキル!$A:$K,10,0),IF(F33=VLOOKUP(A33,スキル!$A:$K,11,0),"Ｘ",K33+L33))</f>
        <v>36</v>
      </c>
      <c r="N33" s="11">
        <f>IF(C33="イベ","-",VLOOKUP(A33,スキル!$A:$K,10,0)*IF(C33="ハピ",10000,30000))</f>
        <v>1080000</v>
      </c>
      <c r="O33" s="11">
        <f t="shared" si="1"/>
        <v>0</v>
      </c>
      <c r="P33" s="11">
        <f>IF(C33="イベ","-",IF(F33=VLOOKUP(A33,スキル!$A:$K,11,0),0,IF(C33="ハピ",M33*10000,M33*30000)))</f>
        <v>1080000</v>
      </c>
      <c r="Q33" s="15" t="str">
        <f>VLOOKUP(A33,スキル!$A$3:$M$1000,13,0)</f>
        <v>大きなサリーが発生するよ！</v>
      </c>
    </row>
    <row r="34" spans="1:17" ht="18" customHeight="1">
      <c r="A34" s="7">
        <v>32</v>
      </c>
      <c r="B34" s="7">
        <v>11</v>
      </c>
      <c r="C34" s="7" t="s">
        <v>38</v>
      </c>
      <c r="D34" s="7" t="s">
        <v>72</v>
      </c>
      <c r="E34" s="8" t="str">
        <f t="shared" si="0"/>
        <v>常駐</v>
      </c>
      <c r="H34" s="7" t="str">
        <f>IF(F34="","",IF(F34=VLOOKUP(A34,スキル!$A:$K,11,0),"ス",VLOOKUP(A34,スキル!$A:$J,F34+4,FALSE)))</f>
        <v/>
      </c>
      <c r="I34" s="7" t="str">
        <f>IF(F34="","",IF(F34=VLOOKUP(A34,スキル!$A:$K,11,0),"キ",100/H34))</f>
        <v/>
      </c>
      <c r="J34" s="7" t="str">
        <f>IF(F34="","",IF(F34=VLOOKUP(A34,スキル!$A:$K,11,0),"ル",ROUND(G34/I34,1)))</f>
        <v/>
      </c>
      <c r="K34" s="10" t="str">
        <f>IF(F34="","",IF(F34=VLOOKUP(A34,スキル!$A:$K,11,0),"Ｍ",ROUND(H34-J34,0)))</f>
        <v/>
      </c>
      <c r="L34" s="7" t="str">
        <f ca="1">IF(F34="","",IF(F34=VLOOKUP(A34,スキル!$A:$K,11,0),"Ａ",IF(F34=VLOOKUP(A34,スキル!$A:$K,11,0)-1,0,SUM(OFFSET(スキル!$A$2,MATCH(A34,スキル!$A$3:$A$1048576,0),F34+4,1,5-F34)))))</f>
        <v/>
      </c>
      <c r="M34" s="10">
        <f>IF(F34="",VLOOKUP(A34,スキル!$A:$K,10,0),IF(F34=VLOOKUP(A34,スキル!$A:$K,11,0),"Ｘ",K34+L34))</f>
        <v>34</v>
      </c>
      <c r="N34" s="11">
        <f>IF(C34="イベ","-",VLOOKUP(A34,スキル!$A:$K,10,0)*IF(C34="ハピ",10000,30000))</f>
        <v>1020000</v>
      </c>
      <c r="O34" s="11">
        <f t="shared" si="1"/>
        <v>0</v>
      </c>
      <c r="P34" s="11">
        <f>IF(C34="イベ","-",IF(F34=VLOOKUP(A34,スキル!$A:$K,11,0),0,IF(C34="ハピ",M34*10000,M34*30000)))</f>
        <v>1020000</v>
      </c>
      <c r="Q34" s="15" t="str">
        <f>VLOOKUP(A34,スキル!$A$3:$M$1000,13,0)</f>
        <v>縦ライン状にツムを消すよ！</v>
      </c>
    </row>
    <row r="35" spans="1:17" ht="18" customHeight="1">
      <c r="A35" s="7">
        <v>33</v>
      </c>
      <c r="B35" s="7">
        <v>12</v>
      </c>
      <c r="C35" s="7" t="s">
        <v>38</v>
      </c>
      <c r="D35" s="7" t="s">
        <v>73</v>
      </c>
      <c r="E35" s="8" t="str">
        <f t="shared" si="0"/>
        <v>常駐</v>
      </c>
      <c r="H35" s="7" t="str">
        <f>IF(F35="","",IF(F35=VLOOKUP(A35,スキル!$A:$K,11,0),"ス",VLOOKUP(A35,スキル!$A:$J,F35+4,FALSE)))</f>
        <v/>
      </c>
      <c r="I35" s="7" t="str">
        <f>IF(F35="","",IF(F35=VLOOKUP(A35,スキル!$A:$K,11,0),"キ",100/H35))</f>
        <v/>
      </c>
      <c r="J35" s="7" t="str">
        <f>IF(F35="","",IF(F35=VLOOKUP(A35,スキル!$A:$K,11,0),"ル",ROUND(G35/I35,1)))</f>
        <v/>
      </c>
      <c r="K35" s="10" t="str">
        <f>IF(F35="","",IF(F35=VLOOKUP(A35,スキル!$A:$K,11,0),"Ｍ",ROUND(H35-J35,0)))</f>
        <v/>
      </c>
      <c r="L35" s="7" t="str">
        <f ca="1">IF(F35="","",IF(F35=VLOOKUP(A35,スキル!$A:$K,11,0),"Ａ",IF(F35=VLOOKUP(A35,スキル!$A:$K,11,0)-1,0,SUM(OFFSET(スキル!$A$2,MATCH(A35,スキル!$A$3:$A$1048576,0),F35+4,1,5-F35)))))</f>
        <v/>
      </c>
      <c r="M35" s="10">
        <f>IF(F35="",VLOOKUP(A35,スキル!$A:$K,10,0),IF(F35=VLOOKUP(A35,スキル!$A:$K,11,0),"Ｘ",K35+L35))</f>
        <v>36</v>
      </c>
      <c r="N35" s="11">
        <f>IF(C35="イベ","-",VLOOKUP(A35,スキル!$A:$K,10,0)*IF(C35="ハピ",10000,30000))</f>
        <v>1080000</v>
      </c>
      <c r="O35" s="11">
        <f t="shared" si="1"/>
        <v>0</v>
      </c>
      <c r="P35" s="11">
        <f>IF(C35="イベ","-",IF(F35=VLOOKUP(A35,スキル!$A:$K,11,0),0,IF(C35="ハピ",M35*10000,M35*30000)))</f>
        <v>1080000</v>
      </c>
      <c r="Q35" s="15" t="str">
        <f>VLOOKUP(A35,スキル!$A$3:$M$1000,13,0)</f>
        <v>画面中央に大きなアリスが出るよ！</v>
      </c>
    </row>
    <row r="36" spans="1:17" ht="18" customHeight="1">
      <c r="A36" s="7">
        <v>34</v>
      </c>
      <c r="B36" s="7">
        <v>13</v>
      </c>
      <c r="C36" s="7" t="s">
        <v>38</v>
      </c>
      <c r="D36" s="7" t="s">
        <v>75</v>
      </c>
      <c r="E36" s="8" t="str">
        <f t="shared" si="0"/>
        <v>常駐</v>
      </c>
      <c r="H36" s="7" t="str">
        <f>IF(F36="","",IF(F36=VLOOKUP(A36,スキル!$A:$K,11,0),"ス",VLOOKUP(A36,スキル!$A:$J,F36+4,FALSE)))</f>
        <v/>
      </c>
      <c r="I36" s="7" t="str">
        <f>IF(F36="","",IF(F36=VLOOKUP(A36,スキル!$A:$K,11,0),"キ",100/H36))</f>
        <v/>
      </c>
      <c r="J36" s="7" t="str">
        <f>IF(F36="","",IF(F36=VLOOKUP(A36,スキル!$A:$K,11,0),"ル",ROUND(G36/I36,1)))</f>
        <v/>
      </c>
      <c r="K36" s="10" t="str">
        <f>IF(F36="","",IF(F36=VLOOKUP(A36,スキル!$A:$K,11,0),"Ｍ",ROUND(H36-J36,0)))</f>
        <v/>
      </c>
      <c r="L36" s="7" t="str">
        <f ca="1">IF(F36="","",IF(F36=VLOOKUP(A36,スキル!$A:$K,11,0),"Ａ",IF(F36=VLOOKUP(A36,スキル!$A:$K,11,0)-1,0,SUM(OFFSET(スキル!$A$2,MATCH(A36,スキル!$A$3:$A$1048576,0),F36+4,1,5-F36)))))</f>
        <v/>
      </c>
      <c r="M36" s="10">
        <f>IF(F36="",VLOOKUP(A36,スキル!$A:$K,10,0),IF(F36=VLOOKUP(A36,スキル!$A:$K,11,0),"Ｘ",K36+L36))</f>
        <v>32</v>
      </c>
      <c r="N36" s="11">
        <f>IF(C36="イベ","-",VLOOKUP(A36,スキル!$A:$K,10,0)*IF(C36="ハピ",10000,30000))</f>
        <v>960000</v>
      </c>
      <c r="O36" s="11">
        <f t="shared" si="1"/>
        <v>0</v>
      </c>
      <c r="P36" s="11">
        <f>IF(C36="イベ","-",IF(F36=VLOOKUP(A36,スキル!$A:$K,11,0),0,IF(C36="ハピ",M36*10000,M36*30000)))</f>
        <v>960000</v>
      </c>
      <c r="Q36" s="15" t="str">
        <f>VLOOKUP(A36,スキル!$A$3:$M$1000,13,0)</f>
        <v>少しの間時間が止まるよ！</v>
      </c>
    </row>
    <row r="37" spans="1:17" ht="18" customHeight="1">
      <c r="A37" s="7">
        <v>35</v>
      </c>
      <c r="B37" s="7">
        <v>14</v>
      </c>
      <c r="C37" s="7" t="s">
        <v>38</v>
      </c>
      <c r="D37" s="7" t="s">
        <v>76</v>
      </c>
      <c r="E37" s="8" t="str">
        <f t="shared" si="0"/>
        <v>常駐</v>
      </c>
      <c r="H37" s="7" t="str">
        <f>IF(F37="","",IF(F37=VLOOKUP(A37,スキル!$A:$K,11,0),"ス",VLOOKUP(A37,スキル!$A:$J,F37+4,FALSE)))</f>
        <v/>
      </c>
      <c r="I37" s="7" t="str">
        <f>IF(F37="","",IF(F37=VLOOKUP(A37,スキル!$A:$K,11,0),"キ",100/H37))</f>
        <v/>
      </c>
      <c r="J37" s="7" t="str">
        <f>IF(F37="","",IF(F37=VLOOKUP(A37,スキル!$A:$K,11,0),"ル",ROUND(G37/I37,1)))</f>
        <v/>
      </c>
      <c r="K37" s="10" t="str">
        <f>IF(F37="","",IF(F37=VLOOKUP(A37,スキル!$A:$K,11,0),"Ｍ",ROUND(H37-J37,0)))</f>
        <v/>
      </c>
      <c r="L37" s="7" t="str">
        <f ca="1">IF(F37="","",IF(F37=VLOOKUP(A37,スキル!$A:$K,11,0),"Ａ",IF(F37=VLOOKUP(A37,スキル!$A:$K,11,0)-1,0,SUM(OFFSET(スキル!$A$2,MATCH(A37,スキル!$A$3:$A$1048576,0),F37+4,1,5-F37)))))</f>
        <v/>
      </c>
      <c r="M37" s="10">
        <f>IF(F37="",VLOOKUP(A37,スキル!$A:$K,10,0),IF(F37=VLOOKUP(A37,スキル!$A:$K,11,0),"Ｘ",K37+L37))</f>
        <v>30</v>
      </c>
      <c r="N37" s="11">
        <f>IF(C37="イベ","-",VLOOKUP(A37,スキル!$A:$K,10,0)*IF(C37="ハピ",10000,30000))</f>
        <v>900000</v>
      </c>
      <c r="O37" s="11">
        <f t="shared" si="1"/>
        <v>0</v>
      </c>
      <c r="P37" s="11">
        <f>IF(C37="イベ","-",IF(F37=VLOOKUP(A37,スキル!$A:$K,11,0),0,IF(C37="ハピ",M37*10000,M37*30000)))</f>
        <v>900000</v>
      </c>
      <c r="Q37" s="15" t="str">
        <f>VLOOKUP(A37,スキル!$A$3:$M$1000,13,0)</f>
        <v>ランダムでツムを消すよ！</v>
      </c>
    </row>
    <row r="38" spans="1:17" ht="18" customHeight="1">
      <c r="A38" s="7">
        <v>36</v>
      </c>
      <c r="B38" s="7">
        <v>15</v>
      </c>
      <c r="C38" s="7" t="s">
        <v>38</v>
      </c>
      <c r="D38" s="7" t="s">
        <v>77</v>
      </c>
      <c r="E38" s="8" t="str">
        <f t="shared" si="0"/>
        <v>常駐</v>
      </c>
      <c r="H38" s="7" t="str">
        <f>IF(F38="","",IF(F38=VLOOKUP(A38,スキル!$A:$K,11,0),"ス",VLOOKUP(A38,スキル!$A:$J,F38+4,FALSE)))</f>
        <v/>
      </c>
      <c r="I38" s="7" t="str">
        <f>IF(F38="","",IF(F38=VLOOKUP(A38,スキル!$A:$K,11,0),"キ",100/H38))</f>
        <v/>
      </c>
      <c r="J38" s="7" t="str">
        <f>IF(F38="","",IF(F38=VLOOKUP(A38,スキル!$A:$K,11,0),"ル",ROUND(G38/I38,1)))</f>
        <v/>
      </c>
      <c r="K38" s="10" t="str">
        <f>IF(F38="","",IF(F38=VLOOKUP(A38,スキル!$A:$K,11,0),"Ｍ",ROUND(H38-J38,0)))</f>
        <v/>
      </c>
      <c r="L38" s="7" t="str">
        <f ca="1">IF(F38="","",IF(F38=VLOOKUP(A38,スキル!$A:$K,11,0),"Ａ",IF(F38=VLOOKUP(A38,スキル!$A:$K,11,0)-1,0,SUM(OFFSET(スキル!$A$2,MATCH(A38,スキル!$A$3:$A$1048576,0),F38+4,1,5-F38)))))</f>
        <v/>
      </c>
      <c r="M38" s="10">
        <f>IF(F38="",VLOOKUP(A38,スキル!$A:$K,10,0),IF(F38=VLOOKUP(A38,スキル!$A:$K,11,0),"Ｘ",K38+L38))</f>
        <v>36</v>
      </c>
      <c r="N38" s="11">
        <f>IF(C38="イベ","-",VLOOKUP(A38,スキル!$A:$K,10,0)*IF(C38="ハピ",10000,30000))</f>
        <v>1080000</v>
      </c>
      <c r="O38" s="11">
        <f t="shared" si="1"/>
        <v>0</v>
      </c>
      <c r="P38" s="11">
        <f>IF(C38="イベ","-",IF(F38=VLOOKUP(A38,スキル!$A:$K,11,0),0,IF(C38="ハピ",M38*10000,M38*30000)))</f>
        <v>1080000</v>
      </c>
      <c r="Q38" s="15" t="str">
        <f>VLOOKUP(A38,スキル!$A$3:$M$1000,13,0)</f>
        <v>下にヤングオイスターが増えるよ！</v>
      </c>
    </row>
    <row r="39" spans="1:17" ht="18" customHeight="1">
      <c r="A39" s="7">
        <v>37</v>
      </c>
      <c r="B39" s="7">
        <v>16</v>
      </c>
      <c r="C39" s="7" t="s">
        <v>38</v>
      </c>
      <c r="D39" s="7" t="s">
        <v>79</v>
      </c>
      <c r="E39" s="8" t="str">
        <f t="shared" si="0"/>
        <v>常駐</v>
      </c>
      <c r="H39" s="7" t="str">
        <f>IF(F39="","",IF(F39=VLOOKUP(A39,スキル!$A:$K,11,0),"ス",VLOOKUP(A39,スキル!$A:$J,F39+4,FALSE)))</f>
        <v/>
      </c>
      <c r="I39" s="7" t="str">
        <f>IF(F39="","",IF(F39=VLOOKUP(A39,スキル!$A:$K,11,0),"キ",100/H39))</f>
        <v/>
      </c>
      <c r="J39" s="7" t="str">
        <f>IF(F39="","",IF(F39=VLOOKUP(A39,スキル!$A:$K,11,0),"ル",ROUND(G39/I39,1)))</f>
        <v/>
      </c>
      <c r="K39" s="10" t="str">
        <f>IF(F39="","",IF(F39=VLOOKUP(A39,スキル!$A:$K,11,0),"Ｍ",ROUND(H39-J39,0)))</f>
        <v/>
      </c>
      <c r="L39" s="7" t="str">
        <f ca="1">IF(F39="","",IF(F39=VLOOKUP(A39,スキル!$A:$K,11,0),"Ａ",IF(F39=VLOOKUP(A39,スキル!$A:$K,11,0)-1,0,SUM(OFFSET(スキル!$A$2,MATCH(A39,スキル!$A$3:$A$1048576,0),F39+4,1,5-F39)))))</f>
        <v/>
      </c>
      <c r="M39" s="10">
        <f>IF(F39="",VLOOKUP(A39,スキル!$A:$K,10,0),IF(F39=VLOOKUP(A39,スキル!$A:$K,11,0),"Ｘ",K39+L39))</f>
        <v>35</v>
      </c>
      <c r="N39" s="11">
        <f>IF(C39="イベ","-",VLOOKUP(A39,スキル!$A:$K,10,0)*IF(C39="ハピ",10000,30000))</f>
        <v>1050000</v>
      </c>
      <c r="O39" s="11">
        <f t="shared" si="1"/>
        <v>0</v>
      </c>
      <c r="P39" s="11">
        <f>IF(C39="イベ","-",IF(F39=VLOOKUP(A39,スキル!$A:$K,11,0),0,IF(C39="ハピ",M39*10000,M39*30000)))</f>
        <v>1050000</v>
      </c>
      <c r="Q39" s="15" t="str">
        <f>VLOOKUP(A39,スキル!$A$3:$M$1000,13,0)</f>
        <v>横ライン状にツムを消すよ！</v>
      </c>
    </row>
    <row r="40" spans="1:17" ht="18" customHeight="1">
      <c r="A40" s="7">
        <v>38</v>
      </c>
      <c r="B40" s="7">
        <v>17</v>
      </c>
      <c r="C40" s="7" t="s">
        <v>38</v>
      </c>
      <c r="D40" s="7" t="s">
        <v>80</v>
      </c>
      <c r="E40" s="8" t="str">
        <f t="shared" si="0"/>
        <v>常駐</v>
      </c>
      <c r="H40" s="7" t="str">
        <f>IF(F40="","",IF(F40=VLOOKUP(A40,スキル!$A:$K,11,0),"ス",VLOOKUP(A40,スキル!$A:$J,F40+4,FALSE)))</f>
        <v/>
      </c>
      <c r="I40" s="7" t="str">
        <f>IF(F40="","",IF(F40=VLOOKUP(A40,スキル!$A:$K,11,0),"キ",100/H40))</f>
        <v/>
      </c>
      <c r="J40" s="7" t="str">
        <f>IF(F40="","",IF(F40=VLOOKUP(A40,スキル!$A:$K,11,0),"ル",ROUND(G40/I40,1)))</f>
        <v/>
      </c>
      <c r="K40" s="10" t="str">
        <f>IF(F40="","",IF(F40=VLOOKUP(A40,スキル!$A:$K,11,0),"Ｍ",ROUND(H40-J40,0)))</f>
        <v/>
      </c>
      <c r="L40" s="7" t="str">
        <f ca="1">IF(F40="","",IF(F40=VLOOKUP(A40,スキル!$A:$K,11,0),"Ａ",IF(F40=VLOOKUP(A40,スキル!$A:$K,11,0)-1,0,SUM(OFFSET(スキル!$A$2,MATCH(A40,スキル!$A$3:$A$1048576,0),F40+4,1,5-F40)))))</f>
        <v/>
      </c>
      <c r="M40" s="10">
        <f>IF(F40="",VLOOKUP(A40,スキル!$A:$K,10,0),IF(F40=VLOOKUP(A40,スキル!$A:$K,11,0),"Ｘ",K40+L40))</f>
        <v>32</v>
      </c>
      <c r="N40" s="11">
        <f>IF(C40="イベ","-",VLOOKUP(A40,スキル!$A:$K,10,0)*IF(C40="ハピ",10000,30000))</f>
        <v>960000</v>
      </c>
      <c r="O40" s="11">
        <f t="shared" si="1"/>
        <v>0</v>
      </c>
      <c r="P40" s="11">
        <f>IF(C40="イベ","-",IF(F40=VLOOKUP(A40,スキル!$A:$K,11,0),0,IF(C40="ハピ",M40*10000,M40*30000)))</f>
        <v>960000</v>
      </c>
      <c r="Q40" s="15" t="str">
        <f>VLOOKUP(A40,スキル!$A$3:$M$1000,13,0)</f>
        <v>数ヶ所でまとまってツムを消すよ！</v>
      </c>
    </row>
    <row r="41" spans="1:17" ht="18" customHeight="1">
      <c r="A41" s="7">
        <v>39</v>
      </c>
      <c r="B41" s="7">
        <v>18</v>
      </c>
      <c r="C41" s="7" t="s">
        <v>38</v>
      </c>
      <c r="D41" s="7" t="s">
        <v>81</v>
      </c>
      <c r="E41" s="8" t="str">
        <f t="shared" si="0"/>
        <v>常駐</v>
      </c>
      <c r="H41" s="7" t="str">
        <f>IF(F41="","",IF(F41=VLOOKUP(A41,スキル!$A:$K,11,0),"ス",VLOOKUP(A41,スキル!$A:$J,F41+4,FALSE)))</f>
        <v/>
      </c>
      <c r="I41" s="7" t="str">
        <f>IF(F41="","",IF(F41=VLOOKUP(A41,スキル!$A:$K,11,0),"キ",100/H41))</f>
        <v/>
      </c>
      <c r="J41" s="7" t="str">
        <f>IF(F41="","",IF(F41=VLOOKUP(A41,スキル!$A:$K,11,0),"ル",ROUND(G41/I41,1)))</f>
        <v/>
      </c>
      <c r="K41" s="10" t="str">
        <f>IF(F41="","",IF(F41=VLOOKUP(A41,スキル!$A:$K,11,0),"Ｍ",ROUND(H41-J41,0)))</f>
        <v/>
      </c>
      <c r="L41" s="7" t="str">
        <f ca="1">IF(F41="","",IF(F41=VLOOKUP(A41,スキル!$A:$K,11,0),"Ａ",IF(F41=VLOOKUP(A41,スキル!$A:$K,11,0)-1,0,SUM(OFFSET(スキル!$A$2,MATCH(A41,スキル!$A$3:$A$1048576,0),F41+4,1,5-F41)))))</f>
        <v/>
      </c>
      <c r="M41" s="10">
        <f>IF(F41="",VLOOKUP(A41,スキル!$A:$K,10,0),IF(F41=VLOOKUP(A41,スキル!$A:$K,11,0),"Ｘ",K41+L41))</f>
        <v>34</v>
      </c>
      <c r="N41" s="11">
        <f>IF(C41="イベ","-",VLOOKUP(A41,スキル!$A:$K,10,0)*IF(C41="ハピ",10000,30000))</f>
        <v>1020000</v>
      </c>
      <c r="O41" s="11">
        <f t="shared" si="1"/>
        <v>0</v>
      </c>
      <c r="P41" s="11">
        <f>IF(C41="イベ","-",IF(F41=VLOOKUP(A41,スキル!$A:$K,11,0),0,IF(C41="ハピ",M41*10000,M41*30000)))</f>
        <v>1020000</v>
      </c>
      <c r="Q41" s="15" t="str">
        <f>VLOOKUP(A41,スキル!$A$3:$M$1000,13,0)</f>
        <v>画面中央のツムをまとめて消すよ！</v>
      </c>
    </row>
    <row r="42" spans="1:17" ht="18" customHeight="1">
      <c r="A42" s="7">
        <v>40</v>
      </c>
      <c r="B42" s="7">
        <v>19</v>
      </c>
      <c r="C42" s="7" t="s">
        <v>38</v>
      </c>
      <c r="D42" s="7" t="s">
        <v>82</v>
      </c>
      <c r="E42" s="8" t="str">
        <f t="shared" si="0"/>
        <v>常駐</v>
      </c>
      <c r="H42" s="7" t="str">
        <f>IF(F42="","",IF(F42=VLOOKUP(A42,スキル!$A:$K,11,0),"ス",VLOOKUP(A42,スキル!$A:$J,F42+4,FALSE)))</f>
        <v/>
      </c>
      <c r="I42" s="7" t="str">
        <f>IF(F42="","",IF(F42=VLOOKUP(A42,スキル!$A:$K,11,0),"キ",100/H42))</f>
        <v/>
      </c>
      <c r="J42" s="7" t="str">
        <f>IF(F42="","",IF(F42=VLOOKUP(A42,スキル!$A:$K,11,0),"ル",ROUND(G42/I42,1)))</f>
        <v/>
      </c>
      <c r="K42" s="10" t="str">
        <f>IF(F42="","",IF(F42=VLOOKUP(A42,スキル!$A:$K,11,0),"Ｍ",ROUND(H42-J42,0)))</f>
        <v/>
      </c>
      <c r="L42" s="7" t="str">
        <f ca="1">IF(F42="","",IF(F42=VLOOKUP(A42,スキル!$A:$K,11,0),"Ａ",IF(F42=VLOOKUP(A42,スキル!$A:$K,11,0)-1,0,SUM(OFFSET(スキル!$A$2,MATCH(A42,スキル!$A$3:$A$1048576,0),F42+4,1,5-F42)))))</f>
        <v/>
      </c>
      <c r="M42" s="10">
        <f>IF(F42="",VLOOKUP(A42,スキル!$A:$K,10,0),IF(F42=VLOOKUP(A42,スキル!$A:$K,11,0),"Ｘ",K42+L42))</f>
        <v>34</v>
      </c>
      <c r="N42" s="11">
        <f>IF(C42="イベ","-",VLOOKUP(A42,スキル!$A:$K,10,0)*IF(C42="ハピ",10000,30000))</f>
        <v>1020000</v>
      </c>
      <c r="O42" s="11">
        <f t="shared" si="1"/>
        <v>0</v>
      </c>
      <c r="P42" s="11">
        <f>IF(C42="イベ","-",IF(F42=VLOOKUP(A42,スキル!$A:$K,11,0),0,IF(C42="ハピ",M42*10000,M42*30000)))</f>
        <v>1020000</v>
      </c>
      <c r="Q42" s="15" t="str">
        <f>VLOOKUP(A42,スキル!$A$3:$M$1000,13,0)</f>
        <v>ランダムでボムが発生するよ！</v>
      </c>
    </row>
    <row r="43" spans="1:17" ht="18" customHeight="1">
      <c r="A43" s="7">
        <v>41</v>
      </c>
      <c r="B43" s="7">
        <v>20</v>
      </c>
      <c r="C43" s="7" t="s">
        <v>38</v>
      </c>
      <c r="D43" s="7" t="s">
        <v>83</v>
      </c>
      <c r="E43" s="8" t="str">
        <f t="shared" si="0"/>
        <v>常駐</v>
      </c>
      <c r="H43" s="7" t="str">
        <f>IF(F43="","",IF(F43=VLOOKUP(A43,スキル!$A:$K,11,0),"ス",VLOOKUP(A43,スキル!$A:$J,F43+4,FALSE)))</f>
        <v/>
      </c>
      <c r="I43" s="7" t="str">
        <f>IF(F43="","",IF(F43=VLOOKUP(A43,スキル!$A:$K,11,0),"キ",100/H43))</f>
        <v/>
      </c>
      <c r="J43" s="7" t="str">
        <f>IF(F43="","",IF(F43=VLOOKUP(A43,スキル!$A:$K,11,0),"ル",ROUND(G43/I43,1)))</f>
        <v/>
      </c>
      <c r="K43" s="10" t="str">
        <f>IF(F43="","",IF(F43=VLOOKUP(A43,スキル!$A:$K,11,0),"Ｍ",ROUND(H43-J43,0)))</f>
        <v/>
      </c>
      <c r="L43" s="7" t="str">
        <f ca="1">IF(F43="","",IF(F43=VLOOKUP(A43,スキル!$A:$K,11,0),"Ａ",IF(F43=VLOOKUP(A43,スキル!$A:$K,11,0)-1,0,SUM(OFFSET(スキル!$A$2,MATCH(A43,スキル!$A$3:$A$1048576,0),F43+4,1,5-F43)))))</f>
        <v/>
      </c>
      <c r="M43" s="10">
        <f>IF(F43="",VLOOKUP(A43,スキル!$A:$K,10,0),IF(F43=VLOOKUP(A43,スキル!$A:$K,11,0),"Ｘ",K43+L43))</f>
        <v>34</v>
      </c>
      <c r="N43" s="11">
        <f>IF(C43="イベ","-",VLOOKUP(A43,スキル!$A:$K,10,0)*IF(C43="ハピ",10000,30000))</f>
        <v>1020000</v>
      </c>
      <c r="O43" s="11">
        <f t="shared" si="1"/>
        <v>0</v>
      </c>
      <c r="P43" s="11">
        <f>IF(C43="イベ","-",IF(F43=VLOOKUP(A43,スキル!$A:$K,11,0),0,IF(C43="ハピ",M43*10000,M43*30000)))</f>
        <v>1020000</v>
      </c>
      <c r="Q43" s="15" t="str">
        <f>VLOOKUP(A43,スキル!$A$3:$M$1000,13,0)</f>
        <v>下からツムを凍らせてまとめて消せるよ！</v>
      </c>
    </row>
    <row r="44" spans="1:17" ht="18" customHeight="1">
      <c r="A44" s="7">
        <v>42</v>
      </c>
      <c r="B44" s="7">
        <v>21</v>
      </c>
      <c r="C44" s="7" t="s">
        <v>38</v>
      </c>
      <c r="D44" s="7" t="s">
        <v>85</v>
      </c>
      <c r="E44" s="8" t="str">
        <f t="shared" si="0"/>
        <v>常駐</v>
      </c>
      <c r="H44" s="7" t="str">
        <f>IF(F44="","",IF(F44=VLOOKUP(A44,スキル!$A:$K,11,0),"ス",VLOOKUP(A44,スキル!$A:$J,F44+4,FALSE)))</f>
        <v/>
      </c>
      <c r="I44" s="7" t="str">
        <f>IF(F44="","",IF(F44=VLOOKUP(A44,スキル!$A:$K,11,0),"キ",100/H44))</f>
        <v/>
      </c>
      <c r="J44" s="7" t="str">
        <f>IF(F44="","",IF(F44=VLOOKUP(A44,スキル!$A:$K,11,0),"ル",ROUND(G44/I44,1)))</f>
        <v/>
      </c>
      <c r="K44" s="10" t="str">
        <f>IF(F44="","",IF(F44=VLOOKUP(A44,スキル!$A:$K,11,0),"Ｍ",ROUND(H44-J44,0)))</f>
        <v/>
      </c>
      <c r="L44" s="7" t="str">
        <f ca="1">IF(F44="","",IF(F44=VLOOKUP(A44,スキル!$A:$K,11,0),"Ａ",IF(F44=VLOOKUP(A44,スキル!$A:$K,11,0)-1,0,SUM(OFFSET(スキル!$A$2,MATCH(A44,スキル!$A$3:$A$1048576,0),F44+4,1,5-F44)))))</f>
        <v/>
      </c>
      <c r="M44" s="10">
        <f>IF(F44="",VLOOKUP(A44,スキル!$A:$K,10,0),IF(F44=VLOOKUP(A44,スキル!$A:$K,11,0),"Ｘ",K44+L44))</f>
        <v>34</v>
      </c>
      <c r="N44" s="11">
        <f>IF(C44="イベ","-",VLOOKUP(A44,スキル!$A:$K,10,0)*IF(C44="ハピ",10000,30000))</f>
        <v>1020000</v>
      </c>
      <c r="O44" s="11">
        <f t="shared" si="1"/>
        <v>0</v>
      </c>
      <c r="P44" s="11">
        <f>IF(C44="イベ","-",IF(F44=VLOOKUP(A44,スキル!$A:$K,11,0),0,IF(C44="ハピ",M44*10000,M44*30000)))</f>
        <v>1020000</v>
      </c>
      <c r="Q44" s="15" t="str">
        <f>VLOOKUP(A44,スキル!$A$3:$M$1000,13,0)</f>
        <v>一緒に消せるエルサが出るよ エルサは周りも消すよ！</v>
      </c>
    </row>
    <row r="45" spans="1:17" ht="18" customHeight="1">
      <c r="A45" s="7">
        <v>43</v>
      </c>
      <c r="B45" s="7">
        <v>22</v>
      </c>
      <c r="C45" s="7" t="s">
        <v>38</v>
      </c>
      <c r="D45" s="7" t="s">
        <v>87</v>
      </c>
      <c r="E45" s="8" t="str">
        <f t="shared" si="0"/>
        <v>常駐</v>
      </c>
      <c r="H45" s="7" t="str">
        <f>IF(F45="","",IF(F45=VLOOKUP(A45,スキル!$A:$K,11,0),"ス",VLOOKUP(A45,スキル!$A:$J,F45+4,FALSE)))</f>
        <v/>
      </c>
      <c r="I45" s="7" t="str">
        <f>IF(F45="","",IF(F45=VLOOKUP(A45,スキル!$A:$K,11,0),"キ",100/H45))</f>
        <v/>
      </c>
      <c r="J45" s="7" t="str">
        <f>IF(F45="","",IF(F45=VLOOKUP(A45,スキル!$A:$K,11,0),"ル",ROUND(G45/I45,1)))</f>
        <v/>
      </c>
      <c r="K45" s="10" t="str">
        <f>IF(F45="","",IF(F45=VLOOKUP(A45,スキル!$A:$K,11,0),"Ｍ",ROUND(H45-J45,0)))</f>
        <v/>
      </c>
      <c r="L45" s="7" t="str">
        <f ca="1">IF(F45="","",IF(F45=VLOOKUP(A45,スキル!$A:$K,11,0),"Ａ",IF(F45=VLOOKUP(A45,スキル!$A:$K,11,0)-1,0,SUM(OFFSET(スキル!$A$2,MATCH(A45,スキル!$A$3:$A$1048576,0),F45+4,1,5-F45)))))</f>
        <v/>
      </c>
      <c r="M45" s="10">
        <f>IF(F45="",VLOOKUP(A45,スキル!$A:$K,10,0),IF(F45=VLOOKUP(A45,スキル!$A:$K,11,0),"Ｘ",K45+L45))</f>
        <v>34</v>
      </c>
      <c r="N45" s="11">
        <f>IF(C45="イベ","-",VLOOKUP(A45,スキル!$A:$K,10,0)*IF(C45="ハピ",10000,30000))</f>
        <v>1020000</v>
      </c>
      <c r="O45" s="11">
        <f t="shared" si="1"/>
        <v>0</v>
      </c>
      <c r="P45" s="11">
        <f>IF(C45="イベ","-",IF(F45=VLOOKUP(A45,スキル!$A:$K,11,0),0,IF(C45="ハピ",M45*10000,M45*30000)))</f>
        <v>1020000</v>
      </c>
      <c r="Q45" s="15" t="str">
        <f>VLOOKUP(A45,スキル!$A$3:$M$1000,13,0)</f>
        <v>斜めライン状にツムを消すよ！</v>
      </c>
    </row>
    <row r="46" spans="1:17" ht="18" customHeight="1">
      <c r="A46" s="7">
        <v>44</v>
      </c>
      <c r="B46" s="7">
        <v>23</v>
      </c>
      <c r="C46" s="7" t="s">
        <v>38</v>
      </c>
      <c r="D46" s="7" t="s">
        <v>89</v>
      </c>
      <c r="E46" s="8" t="str">
        <f t="shared" si="0"/>
        <v>常駐</v>
      </c>
      <c r="H46" s="7" t="str">
        <f>IF(F46="","",IF(F46=VLOOKUP(A46,スキル!$A:$K,11,0),"ス",VLOOKUP(A46,スキル!$A:$J,F46+4,FALSE)))</f>
        <v/>
      </c>
      <c r="I46" s="7" t="str">
        <f>IF(F46="","",IF(F46=VLOOKUP(A46,スキル!$A:$K,11,0),"キ",100/H46))</f>
        <v/>
      </c>
      <c r="J46" s="7" t="str">
        <f>IF(F46="","",IF(F46=VLOOKUP(A46,スキル!$A:$K,11,0),"ル",ROUND(G46/I46,1)))</f>
        <v/>
      </c>
      <c r="K46" s="10" t="str">
        <f>IF(F46="","",IF(F46=VLOOKUP(A46,スキル!$A:$K,11,0),"Ｍ",ROUND(H46-J46,0)))</f>
        <v/>
      </c>
      <c r="L46" s="7" t="str">
        <f ca="1">IF(F46="","",IF(F46=VLOOKUP(A46,スキル!$A:$K,11,0),"Ａ",IF(F46=VLOOKUP(A46,スキル!$A:$K,11,0)-1,0,SUM(OFFSET(スキル!$A$2,MATCH(A46,スキル!$A$3:$A$1048576,0),F46+4,1,5-F46)))))</f>
        <v/>
      </c>
      <c r="M46" s="10">
        <f>IF(F46="",VLOOKUP(A46,スキル!$A:$K,10,0),IF(F46=VLOOKUP(A46,スキル!$A:$K,11,0),"Ｘ",K46+L46))</f>
        <v>32</v>
      </c>
      <c r="N46" s="11">
        <f>IF(C46="イベ","-",VLOOKUP(A46,スキル!$A:$K,10,0)*IF(C46="ハピ",10000,30000))</f>
        <v>960000</v>
      </c>
      <c r="O46" s="11">
        <f t="shared" si="1"/>
        <v>0</v>
      </c>
      <c r="P46" s="11">
        <f>IF(C46="イベ","-",IF(F46=VLOOKUP(A46,スキル!$A:$K,11,0),0,IF(C46="ハピ",M46*10000,M46*30000)))</f>
        <v>960000</v>
      </c>
      <c r="Q46" s="15" t="str">
        <f>VLOOKUP(A46,スキル!$A$3:$M$1000,13,0)</f>
        <v>横ライン状にツムを消すよ！</v>
      </c>
    </row>
    <row r="47" spans="1:17" ht="18" customHeight="1">
      <c r="A47" s="7">
        <v>45</v>
      </c>
      <c r="B47" s="7">
        <v>24</v>
      </c>
      <c r="C47" s="7" t="s">
        <v>38</v>
      </c>
      <c r="D47" s="7" t="s">
        <v>90</v>
      </c>
      <c r="E47" s="8" t="str">
        <f t="shared" si="0"/>
        <v>常駐</v>
      </c>
      <c r="H47" s="7" t="str">
        <f>IF(F47="","",IF(F47=VLOOKUP(A47,スキル!$A:$K,11,0),"ス",VLOOKUP(A47,スキル!$A:$J,F47+4,FALSE)))</f>
        <v/>
      </c>
      <c r="I47" s="7" t="str">
        <f>IF(F47="","",IF(F47=VLOOKUP(A47,スキル!$A:$K,11,0),"キ",100/H47))</f>
        <v/>
      </c>
      <c r="J47" s="7" t="str">
        <f>IF(F47="","",IF(F47=VLOOKUP(A47,スキル!$A:$K,11,0),"ル",ROUND(G47/I47,1)))</f>
        <v/>
      </c>
      <c r="K47" s="10" t="str">
        <f>IF(F47="","",IF(F47=VLOOKUP(A47,スキル!$A:$K,11,0),"Ｍ",ROUND(H47-J47,0)))</f>
        <v/>
      </c>
      <c r="L47" s="7" t="str">
        <f ca="1">IF(F47="","",IF(F47=VLOOKUP(A47,スキル!$A:$K,11,0),"Ａ",IF(F47=VLOOKUP(A47,スキル!$A:$K,11,0)-1,0,SUM(OFFSET(スキル!$A$2,MATCH(A47,スキル!$A$3:$A$1048576,0),F47+4,1,5-F47)))))</f>
        <v/>
      </c>
      <c r="M47" s="10">
        <f>IF(F47="",VLOOKUP(A47,スキル!$A:$K,10,0),IF(F47=VLOOKUP(A47,スキル!$A:$K,11,0),"Ｘ",K47+L47))</f>
        <v>36</v>
      </c>
      <c r="N47" s="11">
        <f>IF(C47="イベ","-",VLOOKUP(A47,スキル!$A:$K,10,0)*IF(C47="ハピ",10000,30000))</f>
        <v>1080000</v>
      </c>
      <c r="O47" s="11">
        <f t="shared" si="1"/>
        <v>0</v>
      </c>
      <c r="P47" s="11">
        <f>IF(C47="イベ","-",IF(F47=VLOOKUP(A47,スキル!$A:$K,11,0),0,IF(C47="ハピ",M47*10000,M47*30000)))</f>
        <v>1080000</v>
      </c>
      <c r="Q47" s="15" t="str">
        <f>VLOOKUP(A47,スキル!$A$3:$M$1000,13,0)</f>
        <v>つなげたツムと一緒にまわりのツムも消すよ！</v>
      </c>
    </row>
    <row r="48" spans="1:17" ht="18" customHeight="1">
      <c r="A48" s="7">
        <v>46</v>
      </c>
      <c r="B48" s="7">
        <v>25</v>
      </c>
      <c r="C48" s="7" t="s">
        <v>38</v>
      </c>
      <c r="D48" s="7" t="s">
        <v>92</v>
      </c>
      <c r="E48" s="8" t="str">
        <f t="shared" si="0"/>
        <v>常駐</v>
      </c>
      <c r="H48" s="7" t="str">
        <f>IF(F48="","",IF(F48=VLOOKUP(A48,スキル!$A:$K,11,0),"ス",VLOOKUP(A48,スキル!$A:$J,F48+4,FALSE)))</f>
        <v/>
      </c>
      <c r="I48" s="7" t="str">
        <f>IF(F48="","",IF(F48=VLOOKUP(A48,スキル!$A:$K,11,0),"キ",100/H48))</f>
        <v/>
      </c>
      <c r="J48" s="7" t="str">
        <f>IF(F48="","",IF(F48=VLOOKUP(A48,スキル!$A:$K,11,0),"ル",ROUND(G48/I48,1)))</f>
        <v/>
      </c>
      <c r="K48" s="10" t="str">
        <f>IF(F48="","",IF(F48=VLOOKUP(A48,スキル!$A:$K,11,0),"Ｍ",ROUND(H48-J48,0)))</f>
        <v/>
      </c>
      <c r="L48" s="7" t="str">
        <f ca="1">IF(F48="","",IF(F48=VLOOKUP(A48,スキル!$A:$K,11,0),"Ａ",IF(F48=VLOOKUP(A48,スキル!$A:$K,11,0)-1,0,SUM(OFFSET(スキル!$A$2,MATCH(A48,スキル!$A$3:$A$1048576,0),F48+4,1,5-F48)))))</f>
        <v/>
      </c>
      <c r="M48" s="10">
        <f>IF(F48="",VLOOKUP(A48,スキル!$A:$K,10,0),IF(F48=VLOOKUP(A48,スキル!$A:$K,11,0),"Ｘ",K48+L48))</f>
        <v>34</v>
      </c>
      <c r="N48" s="11">
        <f>IF(C48="イベ","-",VLOOKUP(A48,スキル!$A:$K,10,0)*IF(C48="ハピ",10000,30000))</f>
        <v>1020000</v>
      </c>
      <c r="O48" s="11">
        <f t="shared" si="1"/>
        <v>0</v>
      </c>
      <c r="P48" s="11">
        <f>IF(C48="イベ","-",IF(F48=VLOOKUP(A48,スキル!$A:$K,11,0),0,IF(C48="ハピ",M48*10000,M48*30000)))</f>
        <v>1020000</v>
      </c>
      <c r="Q48" s="15" t="str">
        <f>VLOOKUP(A48,スキル!$A$3:$M$1000,13,0)</f>
        <v>サークル状にツムを消すよ</v>
      </c>
    </row>
    <row r="49" spans="1:17" ht="18" customHeight="1">
      <c r="A49" s="7">
        <v>47</v>
      </c>
      <c r="B49" s="7">
        <v>26</v>
      </c>
      <c r="C49" s="7" t="s">
        <v>38</v>
      </c>
      <c r="D49" s="7" t="s">
        <v>94</v>
      </c>
      <c r="E49" s="8" t="str">
        <f t="shared" si="0"/>
        <v>常駐</v>
      </c>
      <c r="H49" s="7" t="str">
        <f>IF(F49="","",IF(F49=VLOOKUP(A49,スキル!$A:$K,11,0),"ス",VLOOKUP(A49,スキル!$A:$J,F49+4,FALSE)))</f>
        <v/>
      </c>
      <c r="I49" s="7" t="str">
        <f>IF(F49="","",IF(F49=VLOOKUP(A49,スキル!$A:$K,11,0),"キ",100/H49))</f>
        <v/>
      </c>
      <c r="J49" s="7" t="str">
        <f>IF(F49="","",IF(F49=VLOOKUP(A49,スキル!$A:$K,11,0),"ル",ROUND(G49/I49,1)))</f>
        <v/>
      </c>
      <c r="K49" s="10" t="str">
        <f>IF(F49="","",IF(F49=VLOOKUP(A49,スキル!$A:$K,11,0),"Ｍ",ROUND(H49-J49,0)))</f>
        <v/>
      </c>
      <c r="L49" s="7" t="str">
        <f ca="1">IF(F49="","",IF(F49=VLOOKUP(A49,スキル!$A:$K,11,0),"Ａ",IF(F49=VLOOKUP(A49,スキル!$A:$K,11,0)-1,0,SUM(OFFSET(スキル!$A$2,MATCH(A49,スキル!$A$3:$A$1048576,0),F49+4,1,5-F49)))))</f>
        <v/>
      </c>
      <c r="M49" s="10">
        <f>IF(F49="",VLOOKUP(A49,スキル!$A:$K,10,0),IF(F49=VLOOKUP(A49,スキル!$A:$K,11,0),"Ｘ",K49+L49))</f>
        <v>32</v>
      </c>
      <c r="N49" s="11">
        <f>IF(C49="イベ","-",VLOOKUP(A49,スキル!$A:$K,10,0)*IF(C49="ハピ",10000,30000))</f>
        <v>960000</v>
      </c>
      <c r="O49" s="11">
        <f t="shared" si="1"/>
        <v>0</v>
      </c>
      <c r="P49" s="11">
        <f>IF(C49="イベ","-",IF(F49=VLOOKUP(A49,スキル!$A:$K,11,0),0,IF(C49="ハピ",M49*10000,M49*30000)))</f>
        <v>960000</v>
      </c>
      <c r="Q49" s="15" t="str">
        <f>VLOOKUP(A49,スキル!$A$3:$M$1000,13,0)</f>
        <v>横ライン状にツムを消すよ！</v>
      </c>
    </row>
    <row r="50" spans="1:17" ht="18" customHeight="1">
      <c r="A50" s="7">
        <v>48</v>
      </c>
      <c r="B50" s="7">
        <v>27</v>
      </c>
      <c r="C50" s="7" t="s">
        <v>38</v>
      </c>
      <c r="D50" s="7" t="s">
        <v>95</v>
      </c>
      <c r="E50" s="8" t="str">
        <f t="shared" si="0"/>
        <v>常駐</v>
      </c>
      <c r="H50" s="7" t="str">
        <f>IF(F50="","",IF(F50=VLOOKUP(A50,スキル!$A:$K,11,0),"ス",VLOOKUP(A50,スキル!$A:$J,F50+4,FALSE)))</f>
        <v/>
      </c>
      <c r="I50" s="7" t="str">
        <f>IF(F50="","",IF(F50=VLOOKUP(A50,スキル!$A:$K,11,0),"キ",100/H50))</f>
        <v/>
      </c>
      <c r="J50" s="7" t="str">
        <f>IF(F50="","",IF(F50=VLOOKUP(A50,スキル!$A:$K,11,0),"ル",ROUND(G50/I50,1)))</f>
        <v/>
      </c>
      <c r="K50" s="10" t="str">
        <f>IF(F50="","",IF(F50=VLOOKUP(A50,スキル!$A:$K,11,0),"Ｍ",ROUND(H50-J50,0)))</f>
        <v/>
      </c>
      <c r="L50" s="7" t="str">
        <f ca="1">IF(F50="","",IF(F50=VLOOKUP(A50,スキル!$A:$K,11,0),"Ａ",IF(F50=VLOOKUP(A50,スキル!$A:$K,11,0)-1,0,SUM(OFFSET(スキル!$A$2,MATCH(A50,スキル!$A$3:$A$1048576,0),F50+4,1,5-F50)))))</f>
        <v/>
      </c>
      <c r="M50" s="10">
        <f>IF(F50="",VLOOKUP(A50,スキル!$A:$K,10,0),IF(F50=VLOOKUP(A50,スキル!$A:$K,11,0),"Ｘ",K50+L50))</f>
        <v>32</v>
      </c>
      <c r="N50" s="11">
        <f>IF(C50="イベ","-",VLOOKUP(A50,スキル!$A:$K,10,0)*IF(C50="ハピ",10000,30000))</f>
        <v>960000</v>
      </c>
      <c r="O50" s="11">
        <f t="shared" si="1"/>
        <v>0</v>
      </c>
      <c r="P50" s="11">
        <f>IF(C50="イベ","-",IF(F50=VLOOKUP(A50,スキル!$A:$K,11,0),0,IF(C50="ハピ",M50*10000,M50*30000)))</f>
        <v>960000</v>
      </c>
      <c r="Q50" s="15" t="str">
        <f>VLOOKUP(A50,スキル!$A$3:$M$1000,13,0)</f>
        <v>ランダムでツムを消すよ！</v>
      </c>
    </row>
    <row r="51" spans="1:17" ht="18" customHeight="1">
      <c r="A51" s="7">
        <v>49</v>
      </c>
      <c r="B51" s="7">
        <v>28</v>
      </c>
      <c r="C51" s="7" t="s">
        <v>38</v>
      </c>
      <c r="D51" s="7" t="s">
        <v>96</v>
      </c>
      <c r="E51" s="8" t="str">
        <f t="shared" si="0"/>
        <v>常駐</v>
      </c>
      <c r="H51" s="7" t="str">
        <f>IF(F51="","",IF(F51=VLOOKUP(A51,スキル!$A:$K,11,0),"ス",VLOOKUP(A51,スキル!$A:$J,F51+4,FALSE)))</f>
        <v/>
      </c>
      <c r="I51" s="7" t="str">
        <f>IF(F51="","",IF(F51=VLOOKUP(A51,スキル!$A:$K,11,0),"キ",100/H51))</f>
        <v/>
      </c>
      <c r="J51" s="7" t="str">
        <f>IF(F51="","",IF(F51=VLOOKUP(A51,スキル!$A:$K,11,0),"ル",ROUND(G51/I51,1)))</f>
        <v/>
      </c>
      <c r="K51" s="10" t="str">
        <f>IF(F51="","",IF(F51=VLOOKUP(A51,スキル!$A:$K,11,0),"Ｍ",ROUND(H51-J51,0)))</f>
        <v/>
      </c>
      <c r="L51" s="7" t="str">
        <f ca="1">IF(F51="","",IF(F51=VLOOKUP(A51,スキル!$A:$K,11,0),"Ａ",IF(F51=VLOOKUP(A51,スキル!$A:$K,11,0)-1,0,SUM(OFFSET(スキル!$A$2,MATCH(A51,スキル!$A$3:$A$1048576,0),F51+4,1,5-F51)))))</f>
        <v/>
      </c>
      <c r="M51" s="10">
        <f>IF(F51="",VLOOKUP(A51,スキル!$A:$K,10,0),IF(F51=VLOOKUP(A51,スキル!$A:$K,11,0),"Ｘ",K51+L51))</f>
        <v>34</v>
      </c>
      <c r="N51" s="11">
        <f>IF(C51="イベ","-",VLOOKUP(A51,スキル!$A:$K,10,0)*IF(C51="ハピ",10000,30000))</f>
        <v>1020000</v>
      </c>
      <c r="O51" s="11">
        <f t="shared" si="1"/>
        <v>0</v>
      </c>
      <c r="P51" s="11">
        <f>IF(C51="イベ","-",IF(F51=VLOOKUP(A51,スキル!$A:$K,11,0),0,IF(C51="ハピ",M51*10000,M51*30000)))</f>
        <v>1020000</v>
      </c>
      <c r="Q51" s="15" t="str">
        <f>VLOOKUP(A51,スキル!$A$3:$M$1000,13,0)</f>
        <v>違うツム同士を繋げて消せるよ！</v>
      </c>
    </row>
    <row r="52" spans="1:17" ht="18" customHeight="1">
      <c r="A52" s="7">
        <v>50</v>
      </c>
      <c r="B52" s="7">
        <v>29</v>
      </c>
      <c r="C52" s="7" t="s">
        <v>38</v>
      </c>
      <c r="D52" s="7" t="s">
        <v>98</v>
      </c>
      <c r="E52" s="8" t="str">
        <f t="shared" si="0"/>
        <v>常駐</v>
      </c>
      <c r="H52" s="7" t="str">
        <f>IF(F52="","",IF(F52=VLOOKUP(A52,スキル!$A:$K,11,0),"ス",VLOOKUP(A52,スキル!$A:$J,F52+4,FALSE)))</f>
        <v/>
      </c>
      <c r="I52" s="7" t="str">
        <f>IF(F52="","",IF(F52=VLOOKUP(A52,スキル!$A:$K,11,0),"キ",100/H52))</f>
        <v/>
      </c>
      <c r="J52" s="7" t="str">
        <f>IF(F52="","",IF(F52=VLOOKUP(A52,スキル!$A:$K,11,0),"ル",ROUND(G52/I52,1)))</f>
        <v/>
      </c>
      <c r="K52" s="10" t="str">
        <f>IF(F52="","",IF(F52=VLOOKUP(A52,スキル!$A:$K,11,0),"Ｍ",ROUND(H52-J52,0)))</f>
        <v/>
      </c>
      <c r="L52" s="7" t="str">
        <f ca="1">IF(F52="","",IF(F52=VLOOKUP(A52,スキル!$A:$K,11,0),"Ａ",IF(F52=VLOOKUP(A52,スキル!$A:$K,11,0)-1,0,SUM(OFFSET(スキル!$A$2,MATCH(A52,スキル!$A$3:$A$1048576,0),F52+4,1,5-F52)))))</f>
        <v/>
      </c>
      <c r="M52" s="10">
        <f>IF(F52="",VLOOKUP(A52,スキル!$A:$K,10,0),IF(F52=VLOOKUP(A52,スキル!$A:$K,11,0),"Ｘ",K52+L52))</f>
        <v>32</v>
      </c>
      <c r="N52" s="11">
        <f>IF(C52="イベ","-",VLOOKUP(A52,スキル!$A:$K,10,0)*IF(C52="ハピ",10000,30000))</f>
        <v>960000</v>
      </c>
      <c r="O52" s="11">
        <f t="shared" si="1"/>
        <v>0</v>
      </c>
      <c r="P52" s="11">
        <f>IF(C52="イベ","-",IF(F52=VLOOKUP(A52,スキル!$A:$K,11,0),0,IF(C52="ハピ",M52*10000,M52*30000)))</f>
        <v>960000</v>
      </c>
      <c r="Q52" s="15" t="str">
        <f>VLOOKUP(A52,スキル!$A$3:$M$1000,13,0)</f>
        <v>パスカルが他のツムに変わるよ！</v>
      </c>
    </row>
    <row r="53" spans="1:17" ht="18" customHeight="1">
      <c r="A53" s="7">
        <v>51</v>
      </c>
      <c r="C53" s="7" t="s">
        <v>46</v>
      </c>
      <c r="D53" s="7" t="s">
        <v>100</v>
      </c>
      <c r="E53" s="8" t="str">
        <f t="shared" si="0"/>
        <v>期間</v>
      </c>
      <c r="H53" s="7" t="str">
        <f>IF(F53="","",IF(F53=VLOOKUP(A53,スキル!$A:$K,11,0),"ス",VLOOKUP(A53,スキル!$A:$J,F53+4,FALSE)))</f>
        <v/>
      </c>
      <c r="I53" s="7" t="str">
        <f>IF(F53="","",IF(F53=VLOOKUP(A53,スキル!$A:$K,11,0),"キ",100/H53))</f>
        <v/>
      </c>
      <c r="J53" s="7" t="str">
        <f>IF(F53="","",IF(F53=VLOOKUP(A53,スキル!$A:$K,11,0),"ル",ROUND(G53/I53,1)))</f>
        <v/>
      </c>
      <c r="K53" s="10" t="str">
        <f>IF(F53="","",IF(F53=VLOOKUP(A53,スキル!$A:$K,11,0),"Ｍ",ROUND(H53-J53,0)))</f>
        <v/>
      </c>
      <c r="L53" s="7" t="str">
        <f ca="1">IF(F53="","",IF(F53=VLOOKUP(A53,スキル!$A:$K,11,0),"Ａ",IF(F53=VLOOKUP(A53,スキル!$A:$K,11,0)-1,0,SUM(OFFSET(スキル!$A$2,MATCH(A53,スキル!$A$3:$A$1048576,0),F53+4,1,5-F53)))))</f>
        <v/>
      </c>
      <c r="M53" s="10">
        <f>IF(F53="",VLOOKUP(A53,スキル!$A:$K,10,0),IF(F53=VLOOKUP(A53,スキル!$A:$K,11,0),"Ｘ",K53+L53))</f>
        <v>7</v>
      </c>
      <c r="N53" s="11">
        <f>IF(C53="イベ","-",VLOOKUP(A53,スキル!$A:$K,10,0)*IF(C53="ハピ",10000,30000))</f>
        <v>210000</v>
      </c>
      <c r="O53" s="11">
        <f t="shared" si="1"/>
        <v>0</v>
      </c>
      <c r="P53" s="11">
        <f>IF(C53="イベ","-",IF(F53=VLOOKUP(A53,スキル!$A:$K,11,0),0,IF(C53="ハピ",M53*10000,M53*30000)))</f>
        <v>210000</v>
      </c>
      <c r="Q53" s="15" t="str">
        <f>VLOOKUP(A53,スキル!$A$3:$M$1000,13,0)</f>
        <v>時間停止中に繋げたツムが1チェーンになるよ</v>
      </c>
    </row>
    <row r="54" spans="1:17" ht="18" customHeight="1">
      <c r="A54" s="7">
        <v>52</v>
      </c>
      <c r="C54" s="7" t="s">
        <v>49</v>
      </c>
      <c r="D54" s="7" t="s">
        <v>102</v>
      </c>
      <c r="E54" s="8" t="str">
        <f t="shared" si="0"/>
        <v>イベ</v>
      </c>
      <c r="H54" s="7" t="str">
        <f>IF(F54="","",IF(F54=VLOOKUP(A54,スキル!$A:$K,11,0),"ス",VLOOKUP(A54,スキル!$A:$J,F54+4,FALSE)))</f>
        <v/>
      </c>
      <c r="I54" s="7" t="str">
        <f>IF(F54="","",IF(F54=VLOOKUP(A54,スキル!$A:$K,11,0),"キ",100/H54))</f>
        <v/>
      </c>
      <c r="J54" s="7" t="str">
        <f>IF(F54="","",IF(F54=VLOOKUP(A54,スキル!$A:$K,11,0),"ル",ROUND(G54/I54,1)))</f>
        <v/>
      </c>
      <c r="K54" s="10" t="str">
        <f>IF(F54="","",IF(F54=VLOOKUP(A54,スキル!$A:$K,11,0),"Ｍ",ROUND(H54-J54,0)))</f>
        <v/>
      </c>
      <c r="L54" s="7" t="str">
        <f ca="1">IF(F54="","",IF(F54=VLOOKUP(A54,スキル!$A:$K,11,0),"Ａ",IF(F54=VLOOKUP(A54,スキル!$A:$K,11,0)-1,0,SUM(OFFSET(スキル!$A$2,MATCH(A54,スキル!$A$3:$A$1048576,0),F54+4,1,5-F54)))))</f>
        <v/>
      </c>
      <c r="M54" s="10">
        <f>IF(F54="",VLOOKUP(A54,スキル!$A:$K,10,0),IF(F54=VLOOKUP(A54,スキル!$A:$K,11,0),"Ｘ",K54+L54))</f>
        <v>30</v>
      </c>
      <c r="N54" s="11" t="str">
        <f>IF(C54="イベ","-",VLOOKUP(A54,スキル!$A:$K,10,0)*IF(C54="ハピ",10000,30000))</f>
        <v>-</v>
      </c>
      <c r="O54" s="11" t="str">
        <f t="shared" si="1"/>
        <v>-</v>
      </c>
      <c r="P54" s="11" t="str">
        <f>IF(C54="イベ","-",IF(F54=VLOOKUP(A54,スキル!$A:$K,11,0),0,IF(C54="ハピ",M54*10000,M54*30000)))</f>
        <v>-</v>
      </c>
      <c r="Q54" s="15" t="str">
        <f>VLOOKUP(A54,スキル!$A$3:$M$1000,13,0)</f>
        <v>画面中央のツムをまとめて消すよ！</v>
      </c>
    </row>
    <row r="55" spans="1:17" ht="18" customHeight="1">
      <c r="A55" s="7">
        <v>53</v>
      </c>
      <c r="C55" s="7" t="s">
        <v>46</v>
      </c>
      <c r="D55" s="7" t="s">
        <v>103</v>
      </c>
      <c r="E55" s="8" t="str">
        <f t="shared" si="0"/>
        <v>期間</v>
      </c>
      <c r="H55" s="7" t="str">
        <f>IF(F55="","",IF(F55=VLOOKUP(A55,スキル!$A:$K,11,0),"ス",VLOOKUP(A55,スキル!$A:$J,F55+4,FALSE)))</f>
        <v/>
      </c>
      <c r="I55" s="7" t="str">
        <f>IF(F55="","",IF(F55=VLOOKUP(A55,スキル!$A:$K,11,0),"キ",100/H55))</f>
        <v/>
      </c>
      <c r="J55" s="7" t="str">
        <f>IF(F55="","",IF(F55=VLOOKUP(A55,スキル!$A:$K,11,0),"ル",ROUND(G55/I55,1)))</f>
        <v/>
      </c>
      <c r="K55" s="10" t="str">
        <f>IF(F55="","",IF(F55=VLOOKUP(A55,スキル!$A:$K,11,0),"Ｍ",ROUND(H55-J55,0)))</f>
        <v/>
      </c>
      <c r="L55" s="7" t="str">
        <f ca="1">IF(F55="","",IF(F55=VLOOKUP(A55,スキル!$A:$K,11,0),"Ａ",IF(F55=VLOOKUP(A55,スキル!$A:$K,11,0)-1,0,SUM(OFFSET(スキル!$A$2,MATCH(A55,スキル!$A$3:$A$1048576,0),F55+4,1,5-F55)))))</f>
        <v/>
      </c>
      <c r="M55" s="10">
        <f>IF(F55="",VLOOKUP(A55,スキル!$A:$K,10,0),IF(F55=VLOOKUP(A55,スキル!$A:$K,11,0),"Ｘ",K55+L55))</f>
        <v>7</v>
      </c>
      <c r="N55" s="11">
        <f>IF(C55="イベ","-",VLOOKUP(A55,スキル!$A:$K,10,0)*IF(C55="ハピ",10000,30000))</f>
        <v>210000</v>
      </c>
      <c r="O55" s="11">
        <f t="shared" si="1"/>
        <v>0</v>
      </c>
      <c r="P55" s="11">
        <f>IF(C55="イベ","-",IF(F55=VLOOKUP(A55,スキル!$A:$K,11,0),0,IF(C55="ハピ",M55*10000,M55*30000)))</f>
        <v>210000</v>
      </c>
      <c r="Q55" s="15" t="str">
        <f>VLOOKUP(A55,スキル!$A$3:$M$1000,13,0)</f>
        <v>フィーバーがはじまるよ！</v>
      </c>
    </row>
    <row r="56" spans="1:17" ht="18" customHeight="1">
      <c r="A56" s="7">
        <v>54</v>
      </c>
      <c r="C56" s="7" t="s">
        <v>46</v>
      </c>
      <c r="D56" s="7" t="s">
        <v>105</v>
      </c>
      <c r="E56" s="8" t="str">
        <f t="shared" si="0"/>
        <v>期間</v>
      </c>
      <c r="H56" s="7" t="str">
        <f>IF(F56="","",IF(F56=VLOOKUP(A56,スキル!$A:$K,11,0),"ス",VLOOKUP(A56,スキル!$A:$J,F56+4,FALSE)))</f>
        <v/>
      </c>
      <c r="I56" s="7" t="str">
        <f>IF(F56="","",IF(F56=VLOOKUP(A56,スキル!$A:$K,11,0),"キ",100/H56))</f>
        <v/>
      </c>
      <c r="J56" s="7" t="str">
        <f>IF(F56="","",IF(F56=VLOOKUP(A56,スキル!$A:$K,11,0),"ル",ROUND(G56/I56,1)))</f>
        <v/>
      </c>
      <c r="K56" s="10" t="str">
        <f>IF(F56="","",IF(F56=VLOOKUP(A56,スキル!$A:$K,11,0),"Ｍ",ROUND(H56-J56,0)))</f>
        <v/>
      </c>
      <c r="L56" s="7" t="str">
        <f ca="1">IF(F56="","",IF(F56=VLOOKUP(A56,スキル!$A:$K,11,0),"Ａ",IF(F56=VLOOKUP(A56,スキル!$A:$K,11,0)-1,0,SUM(OFFSET(スキル!$A$2,MATCH(A56,スキル!$A$3:$A$1048576,0),F56+4,1,5-F56)))))</f>
        <v/>
      </c>
      <c r="M56" s="10">
        <f>IF(F56="",VLOOKUP(A56,スキル!$A:$K,10,0),IF(F56=VLOOKUP(A56,スキル!$A:$K,11,0),"Ｘ",K56+L56))</f>
        <v>7</v>
      </c>
      <c r="N56" s="11">
        <f>IF(C56="イベ","-",VLOOKUP(A56,スキル!$A:$K,10,0)*IF(C56="ハピ",10000,30000))</f>
        <v>210000</v>
      </c>
      <c r="O56" s="11">
        <f t="shared" si="1"/>
        <v>0</v>
      </c>
      <c r="P56" s="11">
        <f>IF(C56="イベ","-",IF(F56=VLOOKUP(A56,スキル!$A:$K,11,0),0,IF(C56="ハピ",M56*10000,M56*30000)))</f>
        <v>210000</v>
      </c>
      <c r="Q56" s="15" t="str">
        <f>VLOOKUP(A56,スキル!$A$3:$M$1000,13,0)</f>
        <v>でてきたキャンディをタップ 周りのツムも消すよ！</v>
      </c>
    </row>
    <row r="57" spans="1:17" ht="18" customHeight="1">
      <c r="A57" s="7">
        <v>55</v>
      </c>
      <c r="C57" s="7" t="s">
        <v>46</v>
      </c>
      <c r="D57" s="7" t="s">
        <v>107</v>
      </c>
      <c r="E57" s="8" t="str">
        <f t="shared" si="0"/>
        <v>期間</v>
      </c>
      <c r="H57" s="7" t="str">
        <f>IF(F57="","",IF(F57=VLOOKUP(A57,スキル!$A:$K,11,0),"ス",VLOOKUP(A57,スキル!$A:$J,F57+4,FALSE)))</f>
        <v/>
      </c>
      <c r="I57" s="7" t="str">
        <f>IF(F57="","",IF(F57=VLOOKUP(A57,スキル!$A:$K,11,0),"キ",100/H57))</f>
        <v/>
      </c>
      <c r="J57" s="7" t="str">
        <f>IF(F57="","",IF(F57=VLOOKUP(A57,スキル!$A:$K,11,0),"ル",ROUND(G57/I57,1)))</f>
        <v/>
      </c>
      <c r="K57" s="10" t="str">
        <f>IF(F57="","",IF(F57=VLOOKUP(A57,スキル!$A:$K,11,0),"Ｍ",ROUND(H57-J57,0)))</f>
        <v/>
      </c>
      <c r="L57" s="7" t="str">
        <f ca="1">IF(F57="","",IF(F57=VLOOKUP(A57,スキル!$A:$K,11,0),"Ａ",IF(F57=VLOOKUP(A57,スキル!$A:$K,11,0)-1,0,SUM(OFFSET(スキル!$A$2,MATCH(A57,スキル!$A$3:$A$1048576,0),F57+4,1,5-F57)))))</f>
        <v/>
      </c>
      <c r="M57" s="10">
        <f>IF(F57="",VLOOKUP(A57,スキル!$A:$K,10,0),IF(F57=VLOOKUP(A57,スキル!$A:$K,11,0),"Ｘ",K57+L57))</f>
        <v>9</v>
      </c>
      <c r="N57" s="11">
        <f>IF(C57="イベ","-",VLOOKUP(A57,スキル!$A:$K,10,0)*IF(C57="ハピ",10000,30000))</f>
        <v>270000</v>
      </c>
      <c r="O57" s="11">
        <f t="shared" si="1"/>
        <v>0</v>
      </c>
      <c r="P57" s="11">
        <f>IF(C57="イベ","-",IF(F57=VLOOKUP(A57,スキル!$A:$K,11,0),0,IF(C57="ハピ",M57*10000,M57*30000)))</f>
        <v>270000</v>
      </c>
      <c r="Q57" s="15" t="str">
        <f>VLOOKUP(A57,スキル!$A$3:$M$1000,13,0)</f>
        <v>画面中央のツムをまとめて消すよ！</v>
      </c>
    </row>
    <row r="58" spans="1:17" ht="18" customHeight="1">
      <c r="A58" s="7">
        <v>56</v>
      </c>
      <c r="C58" s="7" t="s">
        <v>46</v>
      </c>
      <c r="D58" s="7" t="s">
        <v>108</v>
      </c>
      <c r="E58" s="8" t="str">
        <f t="shared" si="0"/>
        <v>期間</v>
      </c>
      <c r="H58" s="7" t="str">
        <f>IF(F58="","",IF(F58=VLOOKUP(A58,スキル!$A:$K,11,0),"ス",VLOOKUP(A58,スキル!$A:$J,F58+4,FALSE)))</f>
        <v/>
      </c>
      <c r="I58" s="7" t="str">
        <f>IF(F58="","",IF(F58=VLOOKUP(A58,スキル!$A:$K,11,0),"キ",100/H58))</f>
        <v/>
      </c>
      <c r="J58" s="7" t="str">
        <f>IF(F58="","",IF(F58=VLOOKUP(A58,スキル!$A:$K,11,0),"ル",ROUND(G58/I58,1)))</f>
        <v/>
      </c>
      <c r="K58" s="10" t="str">
        <f>IF(F58="","",IF(F58=VLOOKUP(A58,スキル!$A:$K,11,0),"Ｍ",ROUND(H58-J58,0)))</f>
        <v/>
      </c>
      <c r="L58" s="7" t="str">
        <f ca="1">IF(F58="","",IF(F58=VLOOKUP(A58,スキル!$A:$K,11,0),"Ａ",IF(F58=VLOOKUP(A58,スキル!$A:$K,11,0)-1,0,SUM(OFFSET(スキル!$A$2,MATCH(A58,スキル!$A$3:$A$1048576,0),F58+4,1,5-F58)))))</f>
        <v/>
      </c>
      <c r="M58" s="10">
        <f>IF(F58="",VLOOKUP(A58,スキル!$A:$K,10,0),IF(F58=VLOOKUP(A58,スキル!$A:$K,11,0),"Ｘ",K58+L58))</f>
        <v>6</v>
      </c>
      <c r="N58" s="11">
        <f>IF(C58="イベ","-",VLOOKUP(A58,スキル!$A:$K,10,0)*IF(C58="ハピ",10000,30000))</f>
        <v>180000</v>
      </c>
      <c r="O58" s="11">
        <f t="shared" si="1"/>
        <v>0</v>
      </c>
      <c r="P58" s="11">
        <f>IF(C58="イベ","-",IF(F58=VLOOKUP(A58,スキル!$A:$K,11,0),0,IF(C58="ハピ",M58*10000,M58*30000)))</f>
        <v>180000</v>
      </c>
      <c r="Q58" s="15" t="str">
        <f>VLOOKUP(A58,スキル!$A$3:$M$1000,13,0)</f>
        <v>ミニーと一緒に消せる高得点ミッキーが出るよ！</v>
      </c>
    </row>
    <row r="59" spans="1:17" ht="18" customHeight="1">
      <c r="A59" s="7">
        <v>57</v>
      </c>
      <c r="C59" s="7" t="s">
        <v>46</v>
      </c>
      <c r="D59" s="7" t="s">
        <v>110</v>
      </c>
      <c r="E59" s="8" t="str">
        <f t="shared" si="0"/>
        <v>期間</v>
      </c>
      <c r="H59" s="7" t="str">
        <f>IF(F59="","",IF(F59=VLOOKUP(A59,スキル!$A:$K,11,0),"ス",VLOOKUP(A59,スキル!$A:$J,F59+4,FALSE)))</f>
        <v/>
      </c>
      <c r="I59" s="7" t="str">
        <f>IF(F59="","",IF(F59=VLOOKUP(A59,スキル!$A:$K,11,0),"キ",100/H59))</f>
        <v/>
      </c>
      <c r="J59" s="7" t="str">
        <f>IF(F59="","",IF(F59=VLOOKUP(A59,スキル!$A:$K,11,0),"ル",ROUND(G59/I59,1)))</f>
        <v/>
      </c>
      <c r="K59" s="10" t="str">
        <f>IF(F59="","",IF(F59=VLOOKUP(A59,スキル!$A:$K,11,0),"Ｍ",ROUND(H59-J59,0)))</f>
        <v/>
      </c>
      <c r="L59" s="7" t="str">
        <f ca="1">IF(F59="","",IF(F59=VLOOKUP(A59,スキル!$A:$K,11,0),"Ａ",IF(F59=VLOOKUP(A59,スキル!$A:$K,11,0)-1,0,SUM(OFFSET(スキル!$A$2,MATCH(A59,スキル!$A$3:$A$1048576,0),F59+4,1,5-F59)))))</f>
        <v/>
      </c>
      <c r="M59" s="10">
        <f>IF(F59="",VLOOKUP(A59,スキル!$A:$K,10,0),IF(F59=VLOOKUP(A59,スキル!$A:$K,11,0),"Ｘ",K59+L59))</f>
        <v>6</v>
      </c>
      <c r="N59" s="11">
        <f>IF(C59="イベ","-",VLOOKUP(A59,スキル!$A:$K,10,0)*IF(C59="ハピ",10000,30000))</f>
        <v>180000</v>
      </c>
      <c r="O59" s="11">
        <f t="shared" si="1"/>
        <v>0</v>
      </c>
      <c r="P59" s="11">
        <f>IF(C59="イベ","-",IF(F59=VLOOKUP(A59,スキル!$A:$K,11,0),0,IF(C59="ハピ",M59*10000,M59*30000)))</f>
        <v>180000</v>
      </c>
      <c r="Q59" s="15" t="str">
        <f>VLOOKUP(A59,スキル!$A$3:$M$1000,13,0)</f>
        <v>少しの間1コでもツムが消せるよ！</v>
      </c>
    </row>
    <row r="60" spans="1:17" ht="18" customHeight="1">
      <c r="A60" s="7">
        <v>58</v>
      </c>
      <c r="C60" s="7" t="s">
        <v>46</v>
      </c>
      <c r="D60" s="7" t="s">
        <v>111</v>
      </c>
      <c r="E60" s="8" t="str">
        <f t="shared" si="0"/>
        <v>期間</v>
      </c>
      <c r="H60" s="7" t="str">
        <f>IF(F60="","",IF(F60=VLOOKUP(A60,スキル!$A:$K,11,0),"ス",VLOOKUP(A60,スキル!$A:$J,F60+4,FALSE)))</f>
        <v/>
      </c>
      <c r="I60" s="7" t="str">
        <f>IF(F60="","",IF(F60=VLOOKUP(A60,スキル!$A:$K,11,0),"キ",100/H60))</f>
        <v/>
      </c>
      <c r="J60" s="7" t="str">
        <f>IF(F60="","",IF(F60=VLOOKUP(A60,スキル!$A:$K,11,0),"ル",ROUND(G60/I60,1)))</f>
        <v/>
      </c>
      <c r="K60" s="10" t="str">
        <f>IF(F60="","",IF(F60=VLOOKUP(A60,スキル!$A:$K,11,0),"Ｍ",ROUND(H60-J60,0)))</f>
        <v/>
      </c>
      <c r="L60" s="7" t="str">
        <f ca="1">IF(F60="","",IF(F60=VLOOKUP(A60,スキル!$A:$K,11,0),"Ａ",IF(F60=VLOOKUP(A60,スキル!$A:$K,11,0)-1,0,SUM(OFFSET(スキル!$A$2,MATCH(A60,スキル!$A$3:$A$1048576,0),F60+4,1,5-F60)))))</f>
        <v/>
      </c>
      <c r="M60" s="10">
        <f>IF(F60="",VLOOKUP(A60,スキル!$A:$K,10,0),IF(F60=VLOOKUP(A60,スキル!$A:$K,11,0),"Ｘ",K60+L60))</f>
        <v>7</v>
      </c>
      <c r="N60" s="11">
        <f>IF(C60="イベ","-",VLOOKUP(A60,スキル!$A:$K,10,0)*IF(C60="ハピ",10000,30000))</f>
        <v>210000</v>
      </c>
      <c r="O60" s="11">
        <f t="shared" si="1"/>
        <v>0</v>
      </c>
      <c r="P60" s="11">
        <f>IF(C60="イベ","-",IF(F60=VLOOKUP(A60,スキル!$A:$K,11,0),0,IF(C60="ハピ",M60*10000,M60*30000)))</f>
        <v>210000</v>
      </c>
      <c r="Q60" s="15" t="str">
        <f>VLOOKUP(A60,スキル!$A$3:$M$1000,13,0)</f>
        <v>デイジーと一緒に消せる高得点ドナルドが出るよ！</v>
      </c>
    </row>
    <row r="61" spans="1:17" ht="18" customHeight="1">
      <c r="A61" s="7">
        <v>59</v>
      </c>
      <c r="C61" s="7" t="s">
        <v>46</v>
      </c>
      <c r="D61" s="7" t="s">
        <v>113</v>
      </c>
      <c r="E61" s="8" t="str">
        <f t="shared" si="0"/>
        <v>期間</v>
      </c>
      <c r="H61" s="7" t="str">
        <f>IF(F61="","",IF(F61=VLOOKUP(A61,スキル!$A:$K,11,0),"ス",VLOOKUP(A61,スキル!$A:$J,F61+4,FALSE)))</f>
        <v/>
      </c>
      <c r="I61" s="7" t="str">
        <f>IF(F61="","",IF(F61=VLOOKUP(A61,スキル!$A:$K,11,0),"キ",100/H61))</f>
        <v/>
      </c>
      <c r="J61" s="7" t="str">
        <f>IF(F61="","",IF(F61=VLOOKUP(A61,スキル!$A:$K,11,0),"ル",ROUND(G61/I61,1)))</f>
        <v/>
      </c>
      <c r="K61" s="10" t="str">
        <f>IF(F61="","",IF(F61=VLOOKUP(A61,スキル!$A:$K,11,0),"Ｍ",ROUND(H61-J61,0)))</f>
        <v/>
      </c>
      <c r="L61" s="7" t="str">
        <f ca="1">IF(F61="","",IF(F61=VLOOKUP(A61,スキル!$A:$K,11,0),"Ａ",IF(F61=VLOOKUP(A61,スキル!$A:$K,11,0)-1,0,SUM(OFFSET(スキル!$A$2,MATCH(A61,スキル!$A$3:$A$1048576,0),F61+4,1,5-F61)))))</f>
        <v/>
      </c>
      <c r="M61" s="10">
        <f>IF(F61="",VLOOKUP(A61,スキル!$A:$K,10,0),IF(F61=VLOOKUP(A61,スキル!$A:$K,11,0),"Ｘ",K61+L61))</f>
        <v>6</v>
      </c>
      <c r="N61" s="11">
        <f>IF(C61="イベ","-",VLOOKUP(A61,スキル!$A:$K,10,0)*IF(C61="ハピ",10000,30000))</f>
        <v>180000</v>
      </c>
      <c r="O61" s="11">
        <f t="shared" si="1"/>
        <v>0</v>
      </c>
      <c r="P61" s="11">
        <f>IF(C61="イベ","-",IF(F61=VLOOKUP(A61,スキル!$A:$K,11,0),0,IF(C61="ハピ",M61*10000,M61*30000)))</f>
        <v>180000</v>
      </c>
      <c r="Q61" s="15" t="str">
        <f>VLOOKUP(A61,スキル!$A$3:$M$1000,13,0)</f>
        <v>ランダムでツムを消すよ！</v>
      </c>
    </row>
    <row r="62" spans="1:17" ht="18" customHeight="1">
      <c r="A62" s="7">
        <v>60</v>
      </c>
      <c r="C62" s="7" t="s">
        <v>46</v>
      </c>
      <c r="D62" s="7" t="s">
        <v>114</v>
      </c>
      <c r="E62" s="8" t="str">
        <f t="shared" si="0"/>
        <v>期間</v>
      </c>
      <c r="H62" s="7" t="str">
        <f>IF(F62="","",IF(F62=VLOOKUP(A62,スキル!$A:$K,11,0),"ス",VLOOKUP(A62,スキル!$A:$J,F62+4,FALSE)))</f>
        <v/>
      </c>
      <c r="I62" s="7" t="str">
        <f>IF(F62="","",IF(F62=VLOOKUP(A62,スキル!$A:$K,11,0),"キ",100/H62))</f>
        <v/>
      </c>
      <c r="J62" s="7" t="str">
        <f>IF(F62="","",IF(F62=VLOOKUP(A62,スキル!$A:$K,11,0),"ル",ROUND(G62/I62,1)))</f>
        <v/>
      </c>
      <c r="K62" s="10" t="str">
        <f>IF(F62="","",IF(F62=VLOOKUP(A62,スキル!$A:$K,11,0),"Ｍ",ROUND(H62-J62,0)))</f>
        <v/>
      </c>
      <c r="L62" s="7" t="str">
        <f ca="1">IF(F62="","",IF(F62=VLOOKUP(A62,スキル!$A:$K,11,0),"Ａ",IF(F62=VLOOKUP(A62,スキル!$A:$K,11,0)-1,0,SUM(OFFSET(スキル!$A$2,MATCH(A62,スキル!$A$3:$A$1048576,0),F62+4,1,5-F62)))))</f>
        <v/>
      </c>
      <c r="M62" s="10">
        <f>IF(F62="",VLOOKUP(A62,スキル!$A:$K,10,0),IF(F62=VLOOKUP(A62,スキル!$A:$K,11,0),"Ｘ",K62+L62))</f>
        <v>6</v>
      </c>
      <c r="N62" s="11">
        <f>IF(C62="イベ","-",VLOOKUP(A62,スキル!$A:$K,10,0)*IF(C62="ハピ",10000,30000))</f>
        <v>180000</v>
      </c>
      <c r="O62" s="11">
        <f t="shared" si="1"/>
        <v>0</v>
      </c>
      <c r="P62" s="11">
        <f>IF(C62="イベ","-",IF(F62=VLOOKUP(A62,スキル!$A:$K,11,0),0,IF(C62="ハピ",M62*10000,M62*30000)))</f>
        <v>180000</v>
      </c>
      <c r="Q62" s="15" t="str">
        <f>VLOOKUP(A62,スキル!$A$3:$M$1000,13,0)</f>
        <v>横ライン状にツムを消すよ！</v>
      </c>
    </row>
    <row r="63" spans="1:17" ht="18" customHeight="1">
      <c r="A63" s="7">
        <v>61</v>
      </c>
      <c r="C63" s="7" t="s">
        <v>46</v>
      </c>
      <c r="D63" s="7" t="s">
        <v>115</v>
      </c>
      <c r="E63" s="8" t="str">
        <f t="shared" si="0"/>
        <v>期間</v>
      </c>
      <c r="H63" s="7" t="str">
        <f>IF(F63="","",IF(F63=VLOOKUP(A63,スキル!$A:$K,11,0),"ス",VLOOKUP(A63,スキル!$A:$J,F63+4,FALSE)))</f>
        <v/>
      </c>
      <c r="I63" s="7" t="str">
        <f>IF(F63="","",IF(F63=VLOOKUP(A63,スキル!$A:$K,11,0),"キ",100/H63))</f>
        <v/>
      </c>
      <c r="J63" s="7" t="str">
        <f>IF(F63="","",IF(F63=VLOOKUP(A63,スキル!$A:$K,11,0),"ル",ROUND(G63/I63,1)))</f>
        <v/>
      </c>
      <c r="K63" s="10" t="str">
        <f>IF(F63="","",IF(F63=VLOOKUP(A63,スキル!$A:$K,11,0),"Ｍ",ROUND(H63-J63,0)))</f>
        <v/>
      </c>
      <c r="L63" s="7" t="str">
        <f ca="1">IF(F63="","",IF(F63=VLOOKUP(A63,スキル!$A:$K,11,0),"Ａ",IF(F63=VLOOKUP(A63,スキル!$A:$K,11,0)-1,0,SUM(OFFSET(スキル!$A$2,MATCH(A63,スキル!$A$3:$A$1048576,0),F63+4,1,5-F63)))))</f>
        <v/>
      </c>
      <c r="M63" s="10">
        <f>IF(F63="",VLOOKUP(A63,スキル!$A:$K,10,0),IF(F63=VLOOKUP(A63,スキル!$A:$K,11,0),"Ｘ",K63+L63))</f>
        <v>7</v>
      </c>
      <c r="N63" s="11">
        <f>IF(C63="イベ","-",VLOOKUP(A63,スキル!$A:$K,10,0)*IF(C63="ハピ",10000,30000))</f>
        <v>210000</v>
      </c>
      <c r="O63" s="11">
        <f t="shared" si="1"/>
        <v>0</v>
      </c>
      <c r="P63" s="11">
        <f>IF(C63="イベ","-",IF(F63=VLOOKUP(A63,スキル!$A:$K,11,0),0,IF(C63="ハピ",M63*10000,M63*30000)))</f>
        <v>210000</v>
      </c>
      <c r="Q63" s="15" t="str">
        <f>VLOOKUP(A63,スキル!$A$3:$M$1000,13,0)</f>
        <v>ミニーと一緒に消せる高得点ミッキーが出るよ！</v>
      </c>
    </row>
    <row r="64" spans="1:17" ht="18" customHeight="1">
      <c r="A64" s="7">
        <v>62</v>
      </c>
      <c r="C64" s="7" t="s">
        <v>46</v>
      </c>
      <c r="D64" s="7" t="s">
        <v>116</v>
      </c>
      <c r="E64" s="8" t="str">
        <f t="shared" si="0"/>
        <v>期間</v>
      </c>
      <c r="H64" s="7" t="str">
        <f>IF(F64="","",IF(F64=VLOOKUP(A64,スキル!$A:$K,11,0),"ス",VLOOKUP(A64,スキル!$A:$J,F64+4,FALSE)))</f>
        <v/>
      </c>
      <c r="I64" s="7" t="str">
        <f>IF(F64="","",IF(F64=VLOOKUP(A64,スキル!$A:$K,11,0),"キ",100/H64))</f>
        <v/>
      </c>
      <c r="J64" s="7" t="str">
        <f>IF(F64="","",IF(F64=VLOOKUP(A64,スキル!$A:$K,11,0),"ル",ROUND(G64/I64,1)))</f>
        <v/>
      </c>
      <c r="K64" s="10" t="str">
        <f>IF(F64="","",IF(F64=VLOOKUP(A64,スキル!$A:$K,11,0),"Ｍ",ROUND(H64-J64,0)))</f>
        <v/>
      </c>
      <c r="L64" s="7" t="str">
        <f ca="1">IF(F64="","",IF(F64=VLOOKUP(A64,スキル!$A:$K,11,0),"Ａ",IF(F64=VLOOKUP(A64,スキル!$A:$K,11,0)-1,0,SUM(OFFSET(スキル!$A$2,MATCH(A64,スキル!$A$3:$A$1048576,0),F64+4,1,5-F64)))))</f>
        <v/>
      </c>
      <c r="M64" s="10">
        <f>IF(F64="",VLOOKUP(A64,スキル!$A:$K,10,0),IF(F64=VLOOKUP(A64,スキル!$A:$K,11,0),"Ｘ",K64+L64))</f>
        <v>6</v>
      </c>
      <c r="N64" s="11">
        <f>IF(C64="イベ","-",VLOOKUP(A64,スキル!$A:$K,10,0)*IF(C64="ハピ",10000,30000))</f>
        <v>180000</v>
      </c>
      <c r="O64" s="11">
        <f t="shared" si="1"/>
        <v>0</v>
      </c>
      <c r="P64" s="11">
        <f>IF(C64="イベ","-",IF(F64=VLOOKUP(A64,スキル!$A:$K,11,0),0,IF(C64="ハピ",M64*10000,M64*30000)))</f>
        <v>180000</v>
      </c>
      <c r="Q64" s="15" t="str">
        <f>VLOOKUP(A64,スキル!$A$3:$M$1000,13,0)</f>
        <v>デイジーと一緒に消せる高得点ドナルドが出るよ！</v>
      </c>
    </row>
    <row r="65" spans="1:17" ht="18" customHeight="1">
      <c r="A65" s="7">
        <v>63</v>
      </c>
      <c r="B65" s="7">
        <v>30</v>
      </c>
      <c r="C65" s="7" t="s">
        <v>38</v>
      </c>
      <c r="D65" s="7" t="s">
        <v>117</v>
      </c>
      <c r="E65" s="8" t="str">
        <f t="shared" si="0"/>
        <v>常駐</v>
      </c>
      <c r="H65" s="7" t="str">
        <f>IF(F65="","",IF(F65=VLOOKUP(A65,スキル!$A:$K,11,0),"ス",VLOOKUP(A65,スキル!$A:$J,F65+4,FALSE)))</f>
        <v/>
      </c>
      <c r="I65" s="7" t="str">
        <f>IF(F65="","",IF(F65=VLOOKUP(A65,スキル!$A:$K,11,0),"キ",100/H65))</f>
        <v/>
      </c>
      <c r="J65" s="7" t="str">
        <f>IF(F65="","",IF(F65=VLOOKUP(A65,スキル!$A:$K,11,0),"ル",ROUND(G65/I65,1)))</f>
        <v/>
      </c>
      <c r="K65" s="10" t="str">
        <f>IF(F65="","",IF(F65=VLOOKUP(A65,スキル!$A:$K,11,0),"Ｍ",ROUND(H65-J65,0)))</f>
        <v/>
      </c>
      <c r="L65" s="7" t="str">
        <f ca="1">IF(F65="","",IF(F65=VLOOKUP(A65,スキル!$A:$K,11,0),"Ａ",IF(F65=VLOOKUP(A65,スキル!$A:$K,11,0)-1,0,SUM(OFFSET(スキル!$A$2,MATCH(A65,スキル!$A$3:$A$1048576,0),F65+4,1,5-F65)))))</f>
        <v/>
      </c>
      <c r="M65" s="10">
        <f>IF(F65="",VLOOKUP(A65,スキル!$A:$K,10,0),IF(F65=VLOOKUP(A65,スキル!$A:$K,11,0),"Ｘ",K65+L65))</f>
        <v>34</v>
      </c>
      <c r="N65" s="11">
        <f>IF(C65="イベ","-",VLOOKUP(A65,スキル!$A:$K,10,0)*IF(C65="ハピ",10000,30000))</f>
        <v>1020000</v>
      </c>
      <c r="O65" s="11">
        <f t="shared" si="1"/>
        <v>0</v>
      </c>
      <c r="P65" s="11">
        <f>IF(C65="イベ","-",IF(F65=VLOOKUP(A65,スキル!$A:$K,11,0),0,IF(C65="ハピ",M65*10000,M65*30000)))</f>
        <v>1020000</v>
      </c>
      <c r="Q65" s="15" t="str">
        <f>VLOOKUP(A65,スキル!$A$3:$M$1000,13,0)</f>
        <v>ランダムでツムが大きくなるよ！</v>
      </c>
    </row>
    <row r="66" spans="1:17" ht="18" customHeight="1">
      <c r="A66" s="7">
        <v>64</v>
      </c>
      <c r="C66" s="7" t="s">
        <v>46</v>
      </c>
      <c r="D66" s="7" t="s">
        <v>119</v>
      </c>
      <c r="E66" s="8" t="str">
        <f t="shared" si="0"/>
        <v>期間</v>
      </c>
      <c r="H66" s="7" t="str">
        <f>IF(F66="","",IF(F66=VLOOKUP(A66,スキル!$A:$K,11,0),"ス",VLOOKUP(A66,スキル!$A:$J,F66+4,FALSE)))</f>
        <v/>
      </c>
      <c r="I66" s="7" t="str">
        <f>IF(F66="","",IF(F66=VLOOKUP(A66,スキル!$A:$K,11,0),"キ",100/H66))</f>
        <v/>
      </c>
      <c r="J66" s="7" t="str">
        <f>IF(F66="","",IF(F66=VLOOKUP(A66,スキル!$A:$K,11,0),"ル",ROUND(G66/I66,1)))</f>
        <v/>
      </c>
      <c r="K66" s="10" t="str">
        <f>IF(F66="","",IF(F66=VLOOKUP(A66,スキル!$A:$K,11,0),"Ｍ",ROUND(H66-J66,0)))</f>
        <v/>
      </c>
      <c r="L66" s="7" t="str">
        <f ca="1">IF(F66="","",IF(F66=VLOOKUP(A66,スキル!$A:$K,11,0),"Ａ",IF(F66=VLOOKUP(A66,スキル!$A:$K,11,0)-1,0,SUM(OFFSET(スキル!$A$2,MATCH(A66,スキル!$A$3:$A$1048576,0),F66+4,1,5-F66)))))</f>
        <v/>
      </c>
      <c r="M66" s="10">
        <f>IF(F66="",VLOOKUP(A66,スキル!$A:$K,10,0),IF(F66=VLOOKUP(A66,スキル!$A:$K,11,0),"Ｘ",K66+L66))</f>
        <v>36</v>
      </c>
      <c r="N66" s="11">
        <f>IF(C66="イベ","-",VLOOKUP(A66,スキル!$A:$K,10,0)*IF(C66="ハピ",10000,30000))</f>
        <v>1080000</v>
      </c>
      <c r="O66" s="11">
        <f t="shared" si="1"/>
        <v>0</v>
      </c>
      <c r="P66" s="11">
        <f>IF(C66="イベ","-",IF(F66=VLOOKUP(A66,スキル!$A:$K,11,0),0,IF(C66="ハピ",M66*10000,M66*30000)))</f>
        <v>1080000</v>
      </c>
      <c r="Q66" s="15" t="str">
        <f>VLOOKUP(A66,スキル!$A$3:$M$1000,13,0)</f>
        <v>帽子の数だけタップした周りのツムを消すよ！</v>
      </c>
    </row>
    <row r="67" spans="1:17" ht="18" customHeight="1">
      <c r="A67" s="7">
        <v>65</v>
      </c>
      <c r="B67" s="7">
        <v>31</v>
      </c>
      <c r="C67" s="7" t="s">
        <v>38</v>
      </c>
      <c r="D67" s="7" t="s">
        <v>121</v>
      </c>
      <c r="E67" s="8" t="str">
        <f t="shared" si="0"/>
        <v>常駐</v>
      </c>
      <c r="H67" s="7" t="str">
        <f>IF(F67="","",IF(F67=VLOOKUP(A67,スキル!$A:$K,11,0),"ス",VLOOKUP(A67,スキル!$A:$J,F67+4,FALSE)))</f>
        <v/>
      </c>
      <c r="I67" s="7" t="str">
        <f>IF(F67="","",IF(F67=VLOOKUP(A67,スキル!$A:$K,11,0),"キ",100/H67))</f>
        <v/>
      </c>
      <c r="J67" s="7" t="str">
        <f>IF(F67="","",IF(F67=VLOOKUP(A67,スキル!$A:$K,11,0),"ル",ROUND(G67/I67,1)))</f>
        <v/>
      </c>
      <c r="K67" s="10" t="str">
        <f>IF(F67="","",IF(F67=VLOOKUP(A67,スキル!$A:$K,11,0),"Ｍ",ROUND(H67-J67,0)))</f>
        <v/>
      </c>
      <c r="L67" s="7" t="str">
        <f ca="1">IF(F67="","",IF(F67=VLOOKUP(A67,スキル!$A:$K,11,0),"Ａ",IF(F67=VLOOKUP(A67,スキル!$A:$K,11,0)-1,0,SUM(OFFSET(スキル!$A$2,MATCH(A67,スキル!$A$3:$A$1048576,0),F67+4,1,5-F67)))))</f>
        <v/>
      </c>
      <c r="M67" s="10">
        <f>IF(F67="",VLOOKUP(A67,スキル!$A:$K,10,0),IF(F67=VLOOKUP(A67,スキル!$A:$K,11,0),"Ｘ",K67+L67))</f>
        <v>35</v>
      </c>
      <c r="N67" s="11">
        <f>IF(C67="イベ","-",VLOOKUP(A67,スキル!$A:$K,10,0)*IF(C67="ハピ",10000,30000))</f>
        <v>1050000</v>
      </c>
      <c r="O67" s="11">
        <f t="shared" si="1"/>
        <v>0</v>
      </c>
      <c r="P67" s="11">
        <f>IF(C67="イベ","-",IF(F67=VLOOKUP(A67,スキル!$A:$K,11,0),0,IF(C67="ハピ",M67*10000,M67*30000)))</f>
        <v>1050000</v>
      </c>
      <c r="Q67" s="15" t="str">
        <f>VLOOKUP(A67,スキル!$A$3:$M$1000,13,0)</f>
        <v>ハート状にツムを消すよ！</v>
      </c>
    </row>
    <row r="68" spans="1:17" ht="18" customHeight="1">
      <c r="A68" s="7">
        <v>66</v>
      </c>
      <c r="B68" s="7">
        <v>32</v>
      </c>
      <c r="C68" s="7" t="s">
        <v>38</v>
      </c>
      <c r="D68" s="7" t="s">
        <v>123</v>
      </c>
      <c r="E68" s="8" t="str">
        <f t="shared" si="0"/>
        <v>常駐</v>
      </c>
      <c r="H68" s="7" t="str">
        <f>IF(F68="","",IF(F68=VLOOKUP(A68,スキル!$A:$K,11,0),"ス",VLOOKUP(A68,スキル!$A:$J,F68+4,FALSE)))</f>
        <v/>
      </c>
      <c r="I68" s="7" t="str">
        <f>IF(F68="","",IF(F68=VLOOKUP(A68,スキル!$A:$K,11,0),"キ",100/H68))</f>
        <v/>
      </c>
      <c r="J68" s="7" t="str">
        <f>IF(F68="","",IF(F68=VLOOKUP(A68,スキル!$A:$K,11,0),"ル",ROUND(G68/I68,1)))</f>
        <v/>
      </c>
      <c r="K68" s="10" t="str">
        <f>IF(F68="","",IF(F68=VLOOKUP(A68,スキル!$A:$K,11,0),"Ｍ",ROUND(H68-J68,0)))</f>
        <v/>
      </c>
      <c r="L68" s="7" t="str">
        <f ca="1">IF(F68="","",IF(F68=VLOOKUP(A68,スキル!$A:$K,11,0),"Ａ",IF(F68=VLOOKUP(A68,スキル!$A:$K,11,0)-1,0,SUM(OFFSET(スキル!$A$2,MATCH(A68,スキル!$A$3:$A$1048576,0),F68+4,1,5-F68)))))</f>
        <v/>
      </c>
      <c r="M68" s="10">
        <f>IF(F68="",VLOOKUP(A68,スキル!$A:$K,10,0),IF(F68=VLOOKUP(A68,スキル!$A:$K,11,0),"Ｘ",K68+L68))</f>
        <v>36</v>
      </c>
      <c r="N68" s="11">
        <f>IF(C68="イベ","-",VLOOKUP(A68,スキル!$A:$K,10,0)*IF(C68="ハピ",10000,30000))</f>
        <v>1080000</v>
      </c>
      <c r="O68" s="11">
        <f t="shared" si="1"/>
        <v>0</v>
      </c>
      <c r="P68" s="11">
        <f>IF(C68="イベ","-",IF(F68=VLOOKUP(A68,スキル!$A:$K,11,0),0,IF(C68="ハピ",M68*10000,M68*30000)))</f>
        <v>1080000</v>
      </c>
      <c r="Q68" s="15" t="str">
        <f>VLOOKUP(A68,スキル!$A$3:$M$1000,13,0)</f>
        <v>斜めライン状にツムを消すよ！</v>
      </c>
    </row>
    <row r="69" spans="1:17" ht="18" customHeight="1">
      <c r="A69" s="7">
        <v>67</v>
      </c>
      <c r="C69" s="7" t="s">
        <v>46</v>
      </c>
      <c r="D69" s="7" t="s">
        <v>124</v>
      </c>
      <c r="E69" s="8" t="str">
        <f t="shared" si="0"/>
        <v>期間</v>
      </c>
      <c r="H69" s="7" t="str">
        <f>IF(F69="","",IF(F69=VLOOKUP(A69,スキル!$A:$K,11,0),"ス",VLOOKUP(A69,スキル!$A:$J,F69+4,FALSE)))</f>
        <v/>
      </c>
      <c r="I69" s="7" t="str">
        <f>IF(F69="","",IF(F69=VLOOKUP(A69,スキル!$A:$K,11,0),"キ",100/H69))</f>
        <v/>
      </c>
      <c r="J69" s="7" t="str">
        <f>IF(F69="","",IF(F69=VLOOKUP(A69,スキル!$A:$K,11,0),"ル",ROUND(G69/I69,1)))</f>
        <v/>
      </c>
      <c r="K69" s="10" t="str">
        <f>IF(F69="","",IF(F69=VLOOKUP(A69,スキル!$A:$K,11,0),"Ｍ",ROUND(H69-J69,0)))</f>
        <v/>
      </c>
      <c r="L69" s="7" t="str">
        <f ca="1">IF(F69="","",IF(F69=VLOOKUP(A69,スキル!$A:$K,11,0),"Ａ",IF(F69=VLOOKUP(A69,スキル!$A:$K,11,0)-1,0,SUM(OFFSET(スキル!$A$2,MATCH(A69,スキル!$A$3:$A$1048576,0),F69+4,1,5-F69)))))</f>
        <v/>
      </c>
      <c r="M69" s="10">
        <f>IF(F69="",VLOOKUP(A69,スキル!$A:$K,10,0),IF(F69=VLOOKUP(A69,スキル!$A:$K,11,0),"Ｘ",K69+L69))</f>
        <v>7</v>
      </c>
      <c r="N69" s="11">
        <f>IF(C69="イベ","-",VLOOKUP(A69,スキル!$A:$K,10,0)*IF(C69="ハピ",10000,30000))</f>
        <v>210000</v>
      </c>
      <c r="O69" s="11">
        <f t="shared" si="1"/>
        <v>0</v>
      </c>
      <c r="P69" s="11">
        <f>IF(C69="イベ","-",IF(F69=VLOOKUP(A69,スキル!$A:$K,11,0),0,IF(C69="ハピ",M69*10000,M69*30000)))</f>
        <v>210000</v>
      </c>
      <c r="Q69" s="15" t="str">
        <f>VLOOKUP(A69,スキル!$A$3:$M$1000,13,0)</f>
        <v>消したツムがハニーポットボムにたまるよ！</v>
      </c>
    </row>
    <row r="70" spans="1:17" ht="18" customHeight="1">
      <c r="A70" s="7">
        <v>68</v>
      </c>
      <c r="C70" s="7" t="s">
        <v>46</v>
      </c>
      <c r="D70" s="7" t="s">
        <v>126</v>
      </c>
      <c r="E70" s="8" t="str">
        <f t="shared" si="0"/>
        <v>期間</v>
      </c>
      <c r="H70" s="7" t="str">
        <f>IF(F70="","",IF(F70=VLOOKUP(A70,スキル!$A:$K,11,0),"ス",VLOOKUP(A70,スキル!$A:$J,F70+4,FALSE)))</f>
        <v/>
      </c>
      <c r="I70" s="7" t="str">
        <f>IF(F70="","",IF(F70=VLOOKUP(A70,スキル!$A:$K,11,0),"キ",100/H70))</f>
        <v/>
      </c>
      <c r="J70" s="7" t="str">
        <f>IF(F70="","",IF(F70=VLOOKUP(A70,スキル!$A:$K,11,0),"ル",ROUND(G70/I70,1)))</f>
        <v/>
      </c>
      <c r="K70" s="10" t="str">
        <f>IF(F70="","",IF(F70=VLOOKUP(A70,スキル!$A:$K,11,0),"Ｍ",ROUND(H70-J70,0)))</f>
        <v/>
      </c>
      <c r="L70" s="7" t="str">
        <f ca="1">IF(F70="","",IF(F70=VLOOKUP(A70,スキル!$A:$K,11,0),"Ａ",IF(F70=VLOOKUP(A70,スキル!$A:$K,11,0)-1,0,SUM(OFFSET(スキル!$A$2,MATCH(A70,スキル!$A$3:$A$1048576,0),F70+4,1,5-F70)))))</f>
        <v/>
      </c>
      <c r="M70" s="10">
        <f>IF(F70="",VLOOKUP(A70,スキル!$A:$K,10,0),IF(F70=VLOOKUP(A70,スキル!$A:$K,11,0),"Ｘ",K70+L70))</f>
        <v>7</v>
      </c>
      <c r="N70" s="11">
        <f>IF(C70="イベ","-",VLOOKUP(A70,スキル!$A:$K,10,0)*IF(C70="ハピ",10000,30000))</f>
        <v>210000</v>
      </c>
      <c r="O70" s="11">
        <f t="shared" si="1"/>
        <v>0</v>
      </c>
      <c r="P70" s="11">
        <f>IF(C70="イベ","-",IF(F70=VLOOKUP(A70,スキル!$A:$K,11,0),0,IF(C70="ハピ",M70*10000,M70*30000)))</f>
        <v>210000</v>
      </c>
      <c r="Q70" s="15" t="str">
        <f>VLOOKUP(A70,スキル!$A$3:$M$1000,13,0)</f>
        <v>アーチ状にツムを消すよ！</v>
      </c>
    </row>
    <row r="71" spans="1:17" ht="18" customHeight="1">
      <c r="A71" s="7">
        <v>69</v>
      </c>
      <c r="C71" s="7" t="s">
        <v>49</v>
      </c>
      <c r="D71" s="7" t="s">
        <v>128</v>
      </c>
      <c r="E71" s="8" t="str">
        <f t="shared" si="0"/>
        <v>イベ</v>
      </c>
      <c r="H71" s="7" t="str">
        <f>IF(F71="","",IF(F71=VLOOKUP(A71,スキル!$A:$K,11,0),"ス",VLOOKUP(A71,スキル!$A:$J,F71+4,FALSE)))</f>
        <v/>
      </c>
      <c r="I71" s="7" t="str">
        <f>IF(F71="","",IF(F71=VLOOKUP(A71,スキル!$A:$K,11,0),"キ",100/H71))</f>
        <v/>
      </c>
      <c r="J71" s="7" t="str">
        <f>IF(F71="","",IF(F71=VLOOKUP(A71,スキル!$A:$K,11,0),"ル",ROUND(G71/I71,1)))</f>
        <v/>
      </c>
      <c r="K71" s="10" t="str">
        <f>IF(F71="","",IF(F71=VLOOKUP(A71,スキル!$A:$K,11,0),"Ｍ",ROUND(H71-J71,0)))</f>
        <v/>
      </c>
      <c r="L71" s="7" t="str">
        <f ca="1">IF(F71="","",IF(F71=VLOOKUP(A71,スキル!$A:$K,11,0),"Ａ",IF(F71=VLOOKUP(A71,スキル!$A:$K,11,0)-1,0,SUM(OFFSET(スキル!$A$2,MATCH(A71,スキル!$A$3:$A$1048576,0),F71+4,1,5-F71)))))</f>
        <v/>
      </c>
      <c r="M71" s="10">
        <f>IF(F71="",VLOOKUP(A71,スキル!$A:$K,10,0),IF(F71=VLOOKUP(A71,スキル!$A:$K,11,0),"Ｘ",K71+L71))</f>
        <v>3</v>
      </c>
      <c r="N71" s="11" t="str">
        <f>IF(C71="イベ","-",VLOOKUP(A71,スキル!$A:$K,10,0)*IF(C71="ハピ",10000,30000))</f>
        <v>-</v>
      </c>
      <c r="O71" s="11" t="str">
        <f t="shared" si="1"/>
        <v>-</v>
      </c>
      <c r="P71" s="11" t="str">
        <f>IF(C71="イベ","-",IF(F71=VLOOKUP(A71,スキル!$A:$K,11,0),0,IF(C71="ハピ",M71*10000,M71*30000)))</f>
        <v>-</v>
      </c>
      <c r="Q71" s="15" t="str">
        <f>VLOOKUP(A71,スキル!$A$3:$M$1000,13,0)</f>
        <v>でてきたニンジンをタップ　周りのツムを消すよ！</v>
      </c>
    </row>
    <row r="72" spans="1:17" ht="18" customHeight="1">
      <c r="A72" s="7">
        <v>70</v>
      </c>
      <c r="B72" s="7">
        <v>33</v>
      </c>
      <c r="C72" s="7" t="s">
        <v>38</v>
      </c>
      <c r="D72" s="7" t="s">
        <v>130</v>
      </c>
      <c r="E72" s="8" t="str">
        <f t="shared" si="0"/>
        <v>常駐</v>
      </c>
      <c r="H72" s="7" t="str">
        <f>IF(F72="","",IF(F72=VLOOKUP(A72,スキル!$A:$K,11,0),"ス",VLOOKUP(A72,スキル!$A:$J,F72+4,FALSE)))</f>
        <v/>
      </c>
      <c r="I72" s="7" t="str">
        <f>IF(F72="","",IF(F72=VLOOKUP(A72,スキル!$A:$K,11,0),"キ",100/H72))</f>
        <v/>
      </c>
      <c r="J72" s="7" t="str">
        <f>IF(F72="","",IF(F72=VLOOKUP(A72,スキル!$A:$K,11,0),"ル",ROUND(G72/I72,1)))</f>
        <v/>
      </c>
      <c r="K72" s="10" t="str">
        <f>IF(F72="","",IF(F72=VLOOKUP(A72,スキル!$A:$K,11,0),"Ｍ",ROUND(H72-J72,0)))</f>
        <v/>
      </c>
      <c r="L72" s="7" t="str">
        <f ca="1">IF(F72="","",IF(F72=VLOOKUP(A72,スキル!$A:$K,11,0),"Ａ",IF(F72=VLOOKUP(A72,スキル!$A:$K,11,0)-1,0,SUM(OFFSET(スキル!$A$2,MATCH(A72,スキル!$A$3:$A$1048576,0),F72+4,1,5-F72)))))</f>
        <v/>
      </c>
      <c r="M72" s="10">
        <f>IF(F72="",VLOOKUP(A72,スキル!$A:$K,10,0),IF(F72=VLOOKUP(A72,スキル!$A:$K,11,0),"Ｘ",K72+L72))</f>
        <v>36</v>
      </c>
      <c r="N72" s="11">
        <f>IF(C72="イベ","-",VLOOKUP(A72,スキル!$A:$K,10,0)*IF(C72="ハピ",10000,30000))</f>
        <v>1080000</v>
      </c>
      <c r="O72" s="11">
        <f t="shared" si="1"/>
        <v>0</v>
      </c>
      <c r="P72" s="11">
        <f>IF(C72="イベ","-",IF(F72=VLOOKUP(A72,スキル!$A:$K,11,0),0,IF(C72="ハピ",M72*10000,M72*30000)))</f>
        <v>1080000</v>
      </c>
      <c r="Q72" s="15" t="str">
        <f>VLOOKUP(A72,スキル!$A$3:$M$1000,13,0)</f>
        <v>でてきた雪だるまをタップ　周りのツムを消すよ！</v>
      </c>
    </row>
    <row r="73" spans="1:17" ht="18" customHeight="1">
      <c r="A73" s="7">
        <v>71</v>
      </c>
      <c r="B73" s="7">
        <v>34</v>
      </c>
      <c r="C73" s="7" t="s">
        <v>38</v>
      </c>
      <c r="D73" s="7" t="s">
        <v>132</v>
      </c>
      <c r="E73" s="8" t="str">
        <f t="shared" si="0"/>
        <v>常駐</v>
      </c>
      <c r="H73" s="7" t="str">
        <f>IF(F73="","",IF(F73=VLOOKUP(A73,スキル!$A:$K,11,0),"ス",VLOOKUP(A73,スキル!$A:$J,F73+4,FALSE)))</f>
        <v/>
      </c>
      <c r="I73" s="7" t="str">
        <f>IF(F73="","",IF(F73=VLOOKUP(A73,スキル!$A:$K,11,0),"キ",100/H73))</f>
        <v/>
      </c>
      <c r="J73" s="7" t="str">
        <f>IF(F73="","",IF(F73=VLOOKUP(A73,スキル!$A:$K,11,0),"ル",ROUND(G73/I73,1)))</f>
        <v/>
      </c>
      <c r="K73" s="10" t="str">
        <f>IF(F73="","",IF(F73=VLOOKUP(A73,スキル!$A:$K,11,0),"Ｍ",ROUND(H73-J73,0)))</f>
        <v/>
      </c>
      <c r="L73" s="7" t="str">
        <f ca="1">IF(F73="","",IF(F73=VLOOKUP(A73,スキル!$A:$K,11,0),"Ａ",IF(F73=VLOOKUP(A73,スキル!$A:$K,11,0)-1,0,SUM(OFFSET(スキル!$A$2,MATCH(A73,スキル!$A$3:$A$1048576,0),F73+4,1,5-F73)))))</f>
        <v/>
      </c>
      <c r="M73" s="10">
        <f>IF(F73="",VLOOKUP(A73,スキル!$A:$K,10,0),IF(F73=VLOOKUP(A73,スキル!$A:$K,11,0),"Ｘ",K73+L73))</f>
        <v>36</v>
      </c>
      <c r="N73" s="11">
        <f>IF(C73="イベ","-",VLOOKUP(A73,スキル!$A:$K,10,0)*IF(C73="ハピ",10000,30000))</f>
        <v>1080000</v>
      </c>
      <c r="O73" s="11">
        <f t="shared" si="1"/>
        <v>0</v>
      </c>
      <c r="P73" s="11">
        <f>IF(C73="イベ","-",IF(F73=VLOOKUP(A73,スキル!$A:$K,11,0),0,IF(C73="ハピ",M73*10000,M73*30000)))</f>
        <v>1080000</v>
      </c>
      <c r="Q73" s="15" t="str">
        <f>VLOOKUP(A73,スキル!$A$3:$M$1000,13,0)</f>
        <v>一緒に消せるエルサが出るよ エルサは周りも消すよ！</v>
      </c>
    </row>
    <row r="74" spans="1:17" ht="18" customHeight="1">
      <c r="A74" s="7">
        <v>72</v>
      </c>
      <c r="B74" s="7">
        <v>35</v>
      </c>
      <c r="C74" s="7" t="s">
        <v>38</v>
      </c>
      <c r="D74" s="7" t="s">
        <v>133</v>
      </c>
      <c r="E74" s="8" t="str">
        <f t="shared" si="0"/>
        <v>常駐</v>
      </c>
      <c r="H74" s="7" t="str">
        <f>IF(F74="","",IF(F74=VLOOKUP(A74,スキル!$A:$K,11,0),"ス",VLOOKUP(A74,スキル!$A:$J,F74+4,FALSE)))</f>
        <v/>
      </c>
      <c r="I74" s="7" t="str">
        <f>IF(F74="","",IF(F74=VLOOKUP(A74,スキル!$A:$K,11,0),"キ",100/H74))</f>
        <v/>
      </c>
      <c r="J74" s="7" t="str">
        <f>IF(F74="","",IF(F74=VLOOKUP(A74,スキル!$A:$K,11,0),"ル",ROUND(G74/I74,1)))</f>
        <v/>
      </c>
      <c r="K74" s="10" t="str">
        <f>IF(F74="","",IF(F74=VLOOKUP(A74,スキル!$A:$K,11,0),"Ｍ",ROUND(H74-J74,0)))</f>
        <v/>
      </c>
      <c r="L74" s="7" t="str">
        <f ca="1">IF(F74="","",IF(F74=VLOOKUP(A74,スキル!$A:$K,11,0),"Ａ",IF(F74=VLOOKUP(A74,スキル!$A:$K,11,0)-1,0,SUM(OFFSET(スキル!$A$2,MATCH(A74,スキル!$A$3:$A$1048576,0),F74+4,1,5-F74)))))</f>
        <v/>
      </c>
      <c r="M74" s="10">
        <f>IF(F74="",VLOOKUP(A74,スキル!$A:$K,10,0),IF(F74=VLOOKUP(A74,スキル!$A:$K,11,0),"Ｘ",K74+L74))</f>
        <v>36</v>
      </c>
      <c r="N74" s="11">
        <f>IF(C74="イベ","-",VLOOKUP(A74,スキル!$A:$K,10,0)*IF(C74="ハピ",10000,30000))</f>
        <v>1080000</v>
      </c>
      <c r="O74" s="11">
        <f t="shared" si="1"/>
        <v>0</v>
      </c>
      <c r="P74" s="11">
        <f>IF(C74="イベ","-",IF(F74=VLOOKUP(A74,スキル!$A:$K,11,0),0,IF(C74="ハピ",M74*10000,M74*30000)))</f>
        <v>1080000</v>
      </c>
      <c r="Q74" s="15" t="str">
        <f>VLOOKUP(A74,スキル!$A$3:$M$1000,13,0)</f>
        <v>少しの間2種類だけになるよ！</v>
      </c>
    </row>
    <row r="75" spans="1:17" ht="18" customHeight="1">
      <c r="A75" s="7">
        <v>73</v>
      </c>
      <c r="C75" s="7" t="s">
        <v>46</v>
      </c>
      <c r="D75" s="7" t="s">
        <v>134</v>
      </c>
      <c r="E75" s="8" t="str">
        <f t="shared" si="0"/>
        <v>期間</v>
      </c>
      <c r="H75" s="7" t="str">
        <f>IF(F75="","",IF(F75=VLOOKUP(A75,スキル!$A:$K,11,0),"ス",VLOOKUP(A75,スキル!$A:$J,F75+4,FALSE)))</f>
        <v/>
      </c>
      <c r="I75" s="7" t="str">
        <f>IF(F75="","",IF(F75=VLOOKUP(A75,スキル!$A:$K,11,0),"キ",100/H75))</f>
        <v/>
      </c>
      <c r="J75" s="7" t="str">
        <f>IF(F75="","",IF(F75=VLOOKUP(A75,スキル!$A:$K,11,0),"ル",ROUND(G75/I75,1)))</f>
        <v/>
      </c>
      <c r="K75" s="10" t="str">
        <f>IF(F75="","",IF(F75=VLOOKUP(A75,スキル!$A:$K,11,0),"Ｍ",ROUND(H75-J75,0)))</f>
        <v/>
      </c>
      <c r="L75" s="7" t="str">
        <f ca="1">IF(F75="","",IF(F75=VLOOKUP(A75,スキル!$A:$K,11,0),"Ａ",IF(F75=VLOOKUP(A75,スキル!$A:$K,11,0)-1,0,SUM(OFFSET(スキル!$A$2,MATCH(A75,スキル!$A$3:$A$1048576,0),F75+4,1,5-F75)))))</f>
        <v/>
      </c>
      <c r="M75" s="10">
        <f>IF(F75="",VLOOKUP(A75,スキル!$A:$K,10,0),IF(F75=VLOOKUP(A75,スキル!$A:$K,11,0),"Ｘ",K75+L75))</f>
        <v>36</v>
      </c>
      <c r="N75" s="11">
        <f>IF(C75="イベ","-",VLOOKUP(A75,スキル!$A:$K,10,0)*IF(C75="ハピ",10000,30000))</f>
        <v>1080000</v>
      </c>
      <c r="O75" s="11">
        <f t="shared" si="1"/>
        <v>0</v>
      </c>
      <c r="P75" s="11">
        <f>IF(C75="イベ","-",IF(F75=VLOOKUP(A75,スキル!$A:$K,11,0),0,IF(C75="ハピ",M75*10000,M75*30000)))</f>
        <v>1080000</v>
      </c>
      <c r="Q75" s="15" t="str">
        <f>VLOOKUP(A75,スキル!$A$3:$M$1000,13,0)</f>
        <v>アーチ状にツムを消すよ！</v>
      </c>
    </row>
    <row r="76" spans="1:17" ht="18" customHeight="1">
      <c r="A76" s="7">
        <v>74</v>
      </c>
      <c r="C76" s="7" t="s">
        <v>49</v>
      </c>
      <c r="D76" s="7" t="s">
        <v>135</v>
      </c>
      <c r="E76" s="8" t="str">
        <f t="shared" si="0"/>
        <v>イベ</v>
      </c>
      <c r="H76" s="7" t="str">
        <f>IF(F76="","",IF(F76=VLOOKUP(A76,スキル!$A:$K,11,0),"ス",VLOOKUP(A76,スキル!$A:$J,F76+4,FALSE)))</f>
        <v/>
      </c>
      <c r="I76" s="7" t="str">
        <f>IF(F76="","",IF(F76=VLOOKUP(A76,スキル!$A:$K,11,0),"キ",100/H76))</f>
        <v/>
      </c>
      <c r="J76" s="7" t="str">
        <f>IF(F76="","",IF(F76=VLOOKUP(A76,スキル!$A:$K,11,0),"ル",ROUND(G76/I76,1)))</f>
        <v/>
      </c>
      <c r="K76" s="10" t="str">
        <f>IF(F76="","",IF(F76=VLOOKUP(A76,スキル!$A:$K,11,0),"Ｍ",ROUND(H76-J76,0)))</f>
        <v/>
      </c>
      <c r="L76" s="7" t="str">
        <f ca="1">IF(F76="","",IF(F76=VLOOKUP(A76,スキル!$A:$K,11,0),"Ａ",IF(F76=VLOOKUP(A76,スキル!$A:$K,11,0)-1,0,SUM(OFFSET(スキル!$A$2,MATCH(A76,スキル!$A$3:$A$1048576,0),F76+4,1,5-F76)))))</f>
        <v/>
      </c>
      <c r="M76" s="10">
        <f>IF(F76="",VLOOKUP(A76,スキル!$A:$K,10,0),IF(F76=VLOOKUP(A76,スキル!$A:$K,11,0),"Ｘ",K76+L76))</f>
        <v>3</v>
      </c>
      <c r="N76" s="11" t="str">
        <f>IF(C76="イベ","-",VLOOKUP(A76,スキル!$A:$K,10,0)*IF(C76="ハピ",10000,30000))</f>
        <v>-</v>
      </c>
      <c r="O76" s="11" t="str">
        <f t="shared" si="1"/>
        <v>-</v>
      </c>
      <c r="P76" s="11" t="str">
        <f>IF(C76="イベ","-",IF(F76=VLOOKUP(A76,スキル!$A:$K,11,0),0,IF(C76="ハピ",M76*10000,M76*30000)))</f>
        <v>-</v>
      </c>
      <c r="Q76" s="15" t="str">
        <f>VLOOKUP(A76,スキル!$A$3:$M$1000,13,0)</f>
        <v>一種類のツムをまとめて消すよ！</v>
      </c>
    </row>
    <row r="77" spans="1:17" ht="18" customHeight="1">
      <c r="A77" s="7">
        <v>75</v>
      </c>
      <c r="B77" s="7">
        <v>36</v>
      </c>
      <c r="C77" s="7" t="s">
        <v>38</v>
      </c>
      <c r="D77" s="7" t="s">
        <v>137</v>
      </c>
      <c r="E77" s="8" t="str">
        <f t="shared" si="0"/>
        <v>常駐</v>
      </c>
      <c r="H77" s="7" t="str">
        <f>IF(F77="","",IF(F77=VLOOKUP(A77,スキル!$A:$K,11,0),"ス",VLOOKUP(A77,スキル!$A:$J,F77+4,FALSE)))</f>
        <v/>
      </c>
      <c r="I77" s="7" t="str">
        <f>IF(F77="","",IF(F77=VLOOKUP(A77,スキル!$A:$K,11,0),"キ",100/H77))</f>
        <v/>
      </c>
      <c r="J77" s="7" t="str">
        <f>IF(F77="","",IF(F77=VLOOKUP(A77,スキル!$A:$K,11,0),"ル",ROUND(G77/I77,1)))</f>
        <v/>
      </c>
      <c r="K77" s="10" t="str">
        <f>IF(F77="","",IF(F77=VLOOKUP(A77,スキル!$A:$K,11,0),"Ｍ",ROUND(H77-J77,0)))</f>
        <v/>
      </c>
      <c r="L77" s="7" t="str">
        <f ca="1">IF(F77="","",IF(F77=VLOOKUP(A77,スキル!$A:$K,11,0),"Ａ",IF(F77=VLOOKUP(A77,スキル!$A:$K,11,0)-1,0,SUM(OFFSET(スキル!$A$2,MATCH(A77,スキル!$A$3:$A$1048576,0),F77+4,1,5-F77)))))</f>
        <v/>
      </c>
      <c r="M77" s="10">
        <f>IF(F77="",VLOOKUP(A77,スキル!$A:$K,10,0),IF(F77=VLOOKUP(A77,スキル!$A:$K,11,0),"Ｘ",K77+L77))</f>
        <v>36</v>
      </c>
      <c r="N77" s="11">
        <f>IF(C77="イベ","-",VLOOKUP(A77,スキル!$A:$K,10,0)*IF(C77="ハピ",10000,30000))</f>
        <v>1080000</v>
      </c>
      <c r="O77" s="11">
        <f t="shared" si="1"/>
        <v>0</v>
      </c>
      <c r="P77" s="11">
        <f>IF(C77="イベ","-",IF(F77=VLOOKUP(A77,スキル!$A:$K,11,0),0,IF(C77="ハピ",M77*10000,M77*30000)))</f>
        <v>1080000</v>
      </c>
      <c r="Q77" s="15" t="str">
        <f>VLOOKUP(A77,スキル!$A$3:$M$1000,13,0)</f>
        <v>タップ方向にクルマが走ってツムを消すよ！</v>
      </c>
    </row>
    <row r="78" spans="1:17" ht="18" customHeight="1">
      <c r="A78" s="7">
        <v>76</v>
      </c>
      <c r="B78" s="7">
        <v>37</v>
      </c>
      <c r="C78" s="7" t="s">
        <v>38</v>
      </c>
      <c r="D78" s="7" t="s">
        <v>139</v>
      </c>
      <c r="E78" s="8" t="str">
        <f t="shared" si="0"/>
        <v>常駐</v>
      </c>
      <c r="H78" s="7" t="str">
        <f>IF(F78="","",IF(F78=VLOOKUP(A78,スキル!$A:$K,11,0),"ス",VLOOKUP(A78,スキル!$A:$J,F78+4,FALSE)))</f>
        <v/>
      </c>
      <c r="I78" s="7" t="str">
        <f>IF(F78="","",IF(F78=VLOOKUP(A78,スキル!$A:$K,11,0),"キ",100/H78))</f>
        <v/>
      </c>
      <c r="J78" s="7" t="str">
        <f>IF(F78="","",IF(F78=VLOOKUP(A78,スキル!$A:$K,11,0),"ル",ROUND(G78/I78,1)))</f>
        <v/>
      </c>
      <c r="K78" s="10" t="str">
        <f>IF(F78="","",IF(F78=VLOOKUP(A78,スキル!$A:$K,11,0),"Ｍ",ROUND(H78-J78,0)))</f>
        <v/>
      </c>
      <c r="L78" s="7" t="str">
        <f ca="1">IF(F78="","",IF(F78=VLOOKUP(A78,スキル!$A:$K,11,0),"Ａ",IF(F78=VLOOKUP(A78,スキル!$A:$K,11,0)-1,0,SUM(OFFSET(スキル!$A$2,MATCH(A78,スキル!$A$3:$A$1048576,0),F78+4,1,5-F78)))))</f>
        <v/>
      </c>
      <c r="M78" s="10">
        <f>IF(F78="",VLOOKUP(A78,スキル!$A:$K,10,0),IF(F78=VLOOKUP(A78,スキル!$A:$K,11,0),"Ｘ",K78+L78))</f>
        <v>36</v>
      </c>
      <c r="N78" s="11">
        <f>IF(C78="イベ","-",VLOOKUP(A78,スキル!$A:$K,10,0)*IF(C78="ハピ",10000,30000))</f>
        <v>1080000</v>
      </c>
      <c r="O78" s="11">
        <f t="shared" si="1"/>
        <v>0</v>
      </c>
      <c r="P78" s="11">
        <f>IF(C78="イベ","-",IF(F78=VLOOKUP(A78,スキル!$A:$K,11,0),0,IF(C78="ハピ",M78*10000,M78*30000)))</f>
        <v>1080000</v>
      </c>
      <c r="Q78" s="15" t="str">
        <f>VLOOKUP(A78,スキル!$A$3:$M$1000,13,0)</f>
        <v>ランダムでツムを消すよ！</v>
      </c>
    </row>
    <row r="79" spans="1:17" ht="18" customHeight="1">
      <c r="A79" s="7">
        <v>77</v>
      </c>
      <c r="B79" s="7">
        <v>38</v>
      </c>
      <c r="C79" s="7" t="s">
        <v>38</v>
      </c>
      <c r="D79" s="7" t="s">
        <v>140</v>
      </c>
      <c r="E79" s="8" t="str">
        <f t="shared" si="0"/>
        <v>常駐</v>
      </c>
      <c r="H79" s="7" t="str">
        <f>IF(F79="","",IF(F79=VLOOKUP(A79,スキル!$A:$K,11,0),"ス",VLOOKUP(A79,スキル!$A:$J,F79+4,FALSE)))</f>
        <v/>
      </c>
      <c r="I79" s="7" t="str">
        <f>IF(F79="","",IF(F79=VLOOKUP(A79,スキル!$A:$K,11,0),"キ",100/H79))</f>
        <v/>
      </c>
      <c r="J79" s="7" t="str">
        <f>IF(F79="","",IF(F79=VLOOKUP(A79,スキル!$A:$K,11,0),"ル",ROUND(G79/I79,1)))</f>
        <v/>
      </c>
      <c r="K79" s="10" t="str">
        <f>IF(F79="","",IF(F79=VLOOKUP(A79,スキル!$A:$K,11,0),"Ｍ",ROUND(H79-J79,0)))</f>
        <v/>
      </c>
      <c r="L79" s="7" t="str">
        <f ca="1">IF(F79="","",IF(F79=VLOOKUP(A79,スキル!$A:$K,11,0),"Ａ",IF(F79=VLOOKUP(A79,スキル!$A:$K,11,0)-1,0,SUM(OFFSET(スキル!$A$2,MATCH(A79,スキル!$A$3:$A$1048576,0),F79+4,1,5-F79)))))</f>
        <v/>
      </c>
      <c r="M79" s="10">
        <f>IF(F79="",VLOOKUP(A79,スキル!$A:$K,10,0),IF(F79=VLOOKUP(A79,スキル!$A:$K,11,0),"Ｘ",K79+L79))</f>
        <v>35</v>
      </c>
      <c r="N79" s="11">
        <f>IF(C79="イベ","-",VLOOKUP(A79,スキル!$A:$K,10,0)*IF(C79="ハピ",10000,30000))</f>
        <v>1050000</v>
      </c>
      <c r="O79" s="11">
        <f t="shared" si="1"/>
        <v>0</v>
      </c>
      <c r="P79" s="11">
        <f>IF(C79="イベ","-",IF(F79=VLOOKUP(A79,スキル!$A:$K,11,0),0,IF(C79="ハピ",M79*10000,M79*30000)))</f>
        <v>1050000</v>
      </c>
      <c r="Q79" s="15" t="str">
        <f>VLOOKUP(A79,スキル!$A$3:$M$1000,13,0)</f>
        <v>数ヶ所でまとまってツムを消すよ！</v>
      </c>
    </row>
    <row r="80" spans="1:17" ht="18" customHeight="1">
      <c r="A80" s="7">
        <v>78</v>
      </c>
      <c r="B80" s="7">
        <v>39</v>
      </c>
      <c r="C80" s="7" t="s">
        <v>38</v>
      </c>
      <c r="D80" s="7" t="s">
        <v>141</v>
      </c>
      <c r="E80" s="8" t="str">
        <f t="shared" si="0"/>
        <v>常駐</v>
      </c>
      <c r="H80" s="7" t="str">
        <f>IF(F80="","",IF(F80=VLOOKUP(A80,スキル!$A:$K,11,0),"ス",VLOOKUP(A80,スキル!$A:$J,F80+4,FALSE)))</f>
        <v/>
      </c>
      <c r="I80" s="7" t="str">
        <f>IF(F80="","",IF(F80=VLOOKUP(A80,スキル!$A:$K,11,0),"キ",100/H80))</f>
        <v/>
      </c>
      <c r="J80" s="7" t="str">
        <f>IF(F80="","",IF(F80=VLOOKUP(A80,スキル!$A:$K,11,0),"ル",ROUND(G80/I80,1)))</f>
        <v/>
      </c>
      <c r="K80" s="10" t="str">
        <f>IF(F80="","",IF(F80=VLOOKUP(A80,スキル!$A:$K,11,0),"Ｍ",ROUND(H80-J80,0)))</f>
        <v/>
      </c>
      <c r="L80" s="7" t="str">
        <f ca="1">IF(F80="","",IF(F80=VLOOKUP(A80,スキル!$A:$K,11,0),"Ａ",IF(F80=VLOOKUP(A80,スキル!$A:$K,11,0)-1,0,SUM(OFFSET(スキル!$A$2,MATCH(A80,スキル!$A$3:$A$1048576,0),F80+4,1,5-F80)))))</f>
        <v/>
      </c>
      <c r="M80" s="10">
        <f>IF(F80="",VLOOKUP(A80,スキル!$A:$K,10,0),IF(F80=VLOOKUP(A80,スキル!$A:$K,11,0),"Ｘ",K80+L80))</f>
        <v>36</v>
      </c>
      <c r="N80" s="11">
        <f>IF(C80="イベ","-",VLOOKUP(A80,スキル!$A:$K,10,0)*IF(C80="ハピ",10000,30000))</f>
        <v>1080000</v>
      </c>
      <c r="O80" s="11">
        <f t="shared" si="1"/>
        <v>0</v>
      </c>
      <c r="P80" s="11">
        <f>IF(C80="イベ","-",IF(F80=VLOOKUP(A80,スキル!$A:$K,11,0),0,IF(C80="ハピ",M80*10000,M80*30000)))</f>
        <v>1080000</v>
      </c>
      <c r="Q80" s="15" t="str">
        <f>VLOOKUP(A80,スキル!$A$3:$M$1000,13,0)</f>
        <v>ランドールが少しの間姿を消すよ！</v>
      </c>
    </row>
    <row r="81" spans="1:17" ht="18" customHeight="1">
      <c r="A81" s="7">
        <v>79</v>
      </c>
      <c r="C81" s="7" t="s">
        <v>46</v>
      </c>
      <c r="D81" s="7" t="s">
        <v>143</v>
      </c>
      <c r="E81" s="8" t="str">
        <f t="shared" si="0"/>
        <v>期間</v>
      </c>
      <c r="H81" s="7" t="str">
        <f>IF(F81="","",IF(F81=VLOOKUP(A81,スキル!$A:$K,11,0),"ス",VLOOKUP(A81,スキル!$A:$J,F81+4,FALSE)))</f>
        <v/>
      </c>
      <c r="I81" s="7" t="str">
        <f>IF(F81="","",IF(F81=VLOOKUP(A81,スキル!$A:$K,11,0),"キ",100/H81))</f>
        <v/>
      </c>
      <c r="J81" s="7" t="str">
        <f>IF(F81="","",IF(F81=VLOOKUP(A81,スキル!$A:$K,11,0),"ル",ROUND(G81/I81,1)))</f>
        <v/>
      </c>
      <c r="K81" s="10" t="str">
        <f>IF(F81="","",IF(F81=VLOOKUP(A81,スキル!$A:$K,11,0),"Ｍ",ROUND(H81-J81,0)))</f>
        <v/>
      </c>
      <c r="L81" s="7" t="str">
        <f ca="1">IF(F81="","",IF(F81=VLOOKUP(A81,スキル!$A:$K,11,0),"Ａ",IF(F81=VLOOKUP(A81,スキル!$A:$K,11,0)-1,0,SUM(OFFSET(スキル!$A$2,MATCH(A81,スキル!$A$3:$A$1048576,0),F81+4,1,5-F81)))))</f>
        <v/>
      </c>
      <c r="M81" s="10">
        <f>IF(F81="",VLOOKUP(A81,スキル!$A:$K,10,0),IF(F81=VLOOKUP(A81,スキル!$A:$K,11,0),"Ｘ",K81+L81))</f>
        <v>36</v>
      </c>
      <c r="N81" s="11">
        <f>IF(C81="イベ","-",VLOOKUP(A81,スキル!$A:$K,10,0)*IF(C81="ハピ",10000,30000))</f>
        <v>1080000</v>
      </c>
      <c r="O81" s="11">
        <f t="shared" si="1"/>
        <v>0</v>
      </c>
      <c r="P81" s="11">
        <f>IF(C81="イベ","-",IF(F81=VLOOKUP(A81,スキル!$A:$K,11,0),0,IF(C81="ハピ",M81*10000,M81*30000)))</f>
        <v>1080000</v>
      </c>
      <c r="Q81" s="15" t="str">
        <f>VLOOKUP(A81,スキル!$A$3:$M$1000,13,0)</f>
        <v>アリエルと一緒に消せる高得点エリック王子がでるよ！</v>
      </c>
    </row>
    <row r="82" spans="1:17" ht="18" customHeight="1">
      <c r="A82" s="7">
        <v>80</v>
      </c>
      <c r="B82" s="7">
        <v>40</v>
      </c>
      <c r="C82" s="7" t="s">
        <v>38</v>
      </c>
      <c r="D82" s="7" t="s">
        <v>145</v>
      </c>
      <c r="E82" s="8" t="str">
        <f t="shared" si="0"/>
        <v>常駐</v>
      </c>
      <c r="H82" s="7" t="str">
        <f>IF(F82="","",IF(F82=VLOOKUP(A82,スキル!$A:$K,11,0),"ス",VLOOKUP(A82,スキル!$A:$J,F82+4,FALSE)))</f>
        <v/>
      </c>
      <c r="I82" s="7" t="str">
        <f>IF(F82="","",IF(F82=VLOOKUP(A82,スキル!$A:$K,11,0),"キ",100/H82))</f>
        <v/>
      </c>
      <c r="J82" s="7" t="str">
        <f>IF(F82="","",IF(F82=VLOOKUP(A82,スキル!$A:$K,11,0),"ル",ROUND(G82/I82,1)))</f>
        <v/>
      </c>
      <c r="K82" s="10" t="str">
        <f>IF(F82="","",IF(F82=VLOOKUP(A82,スキル!$A:$K,11,0),"Ｍ",ROUND(H82-J82,0)))</f>
        <v/>
      </c>
      <c r="L82" s="7" t="str">
        <f ca="1">IF(F82="","",IF(F82=VLOOKUP(A82,スキル!$A:$K,11,0),"Ａ",IF(F82=VLOOKUP(A82,スキル!$A:$K,11,0)-1,0,SUM(OFFSET(スキル!$A$2,MATCH(A82,スキル!$A$3:$A$1048576,0),F82+4,1,5-F82)))))</f>
        <v/>
      </c>
      <c r="M82" s="10">
        <f>IF(F82="",VLOOKUP(A82,スキル!$A:$K,10,0),IF(F82=VLOOKUP(A82,スキル!$A:$K,11,0),"Ｘ",K82+L82))</f>
        <v>36</v>
      </c>
      <c r="N82" s="11">
        <f>IF(C82="イベ","-",VLOOKUP(A82,スキル!$A:$K,10,0)*IF(C82="ハピ",10000,30000))</f>
        <v>1080000</v>
      </c>
      <c r="O82" s="11">
        <f t="shared" si="1"/>
        <v>0</v>
      </c>
      <c r="P82" s="11">
        <f>IF(C82="イベ","-",IF(F82=VLOOKUP(A82,スキル!$A:$K,11,0),0,IF(C82="ハピ",M82*10000,M82*30000)))</f>
        <v>1080000</v>
      </c>
      <c r="Q82" s="15" t="str">
        <f>VLOOKUP(A82,スキル!$A$3:$M$1000,13,0)</f>
        <v>縦ライン状にツムを消すよ！</v>
      </c>
    </row>
    <row r="83" spans="1:17" ht="18" customHeight="1">
      <c r="A83" s="7">
        <v>81</v>
      </c>
      <c r="C83" s="7" t="s">
        <v>49</v>
      </c>
      <c r="D83" s="7" t="s">
        <v>146</v>
      </c>
      <c r="E83" s="8" t="str">
        <f t="shared" si="0"/>
        <v>イベ</v>
      </c>
      <c r="H83" s="7" t="str">
        <f>IF(F83="","",IF(F83=VLOOKUP(A83,スキル!$A:$K,11,0),"ス",VLOOKUP(A83,スキル!$A:$J,F83+4,FALSE)))</f>
        <v/>
      </c>
      <c r="I83" s="7" t="str">
        <f>IF(F83="","",IF(F83=VLOOKUP(A83,スキル!$A:$K,11,0),"キ",100/H83))</f>
        <v/>
      </c>
      <c r="J83" s="7" t="str">
        <f>IF(F83="","",IF(F83=VLOOKUP(A83,スキル!$A:$K,11,0),"ル",ROUND(G83/I83,1)))</f>
        <v/>
      </c>
      <c r="K83" s="10" t="str">
        <f>IF(F83="","",IF(F83=VLOOKUP(A83,スキル!$A:$K,11,0),"Ｍ",ROUND(H83-J83,0)))</f>
        <v/>
      </c>
      <c r="L83" s="7" t="str">
        <f ca="1">IF(F83="","",IF(F83=VLOOKUP(A83,スキル!$A:$K,11,0),"Ａ",IF(F83=VLOOKUP(A83,スキル!$A:$K,11,0)-1,0,SUM(OFFSET(スキル!$A$2,MATCH(A83,スキル!$A$3:$A$1048576,0),F83+4,1,5-F83)))))</f>
        <v/>
      </c>
      <c r="M83" s="10">
        <f>IF(F83="",VLOOKUP(A83,スキル!$A:$K,10,0),IF(F83=VLOOKUP(A83,スキル!$A:$K,11,0),"Ｘ",K83+L83))</f>
        <v>5</v>
      </c>
      <c r="N83" s="11" t="str">
        <f>IF(C83="イベ","-",VLOOKUP(A83,スキル!$A:$K,10,0)*IF(C83="ハピ",10000,30000))</f>
        <v>-</v>
      </c>
      <c r="O83" s="11" t="str">
        <f t="shared" si="1"/>
        <v>-</v>
      </c>
      <c r="P83" s="11" t="str">
        <f>IF(C83="イベ","-",IF(F83=VLOOKUP(A83,スキル!$A:$K,11,0),0,IF(C83="ハピ",M83*10000,M83*30000)))</f>
        <v>-</v>
      </c>
      <c r="Q83" s="15" t="str">
        <f>VLOOKUP(A83,スキル!$A$3:$M$1000,13,0)</f>
        <v>横ライン状にツムを消すよ！</v>
      </c>
    </row>
    <row r="84" spans="1:17" ht="18" customHeight="1">
      <c r="A84" s="7">
        <v>82</v>
      </c>
      <c r="B84" s="7">
        <v>41</v>
      </c>
      <c r="C84" s="7" t="s">
        <v>38</v>
      </c>
      <c r="D84" s="7" t="s">
        <v>147</v>
      </c>
      <c r="E84" s="8" t="str">
        <f t="shared" si="0"/>
        <v>常駐</v>
      </c>
      <c r="H84" s="7" t="str">
        <f>IF(F84="","",IF(F84=VLOOKUP(A84,スキル!$A:$K,11,0),"ス",VLOOKUP(A84,スキル!$A:$J,F84+4,FALSE)))</f>
        <v/>
      </c>
      <c r="I84" s="7" t="str">
        <f>IF(F84="","",IF(F84=VLOOKUP(A84,スキル!$A:$K,11,0),"キ",100/H84))</f>
        <v/>
      </c>
      <c r="J84" s="7" t="str">
        <f>IF(F84="","",IF(F84=VLOOKUP(A84,スキル!$A:$K,11,0),"ル",ROUND(G84/I84,1)))</f>
        <v/>
      </c>
      <c r="K84" s="10" t="str">
        <f>IF(F84="","",IF(F84=VLOOKUP(A84,スキル!$A:$K,11,0),"Ｍ",ROUND(H84-J84,0)))</f>
        <v/>
      </c>
      <c r="L84" s="7" t="str">
        <f ca="1">IF(F84="","",IF(F84=VLOOKUP(A84,スキル!$A:$K,11,0),"Ａ",IF(F84=VLOOKUP(A84,スキル!$A:$K,11,0)-1,0,SUM(OFFSET(スキル!$A$2,MATCH(A84,スキル!$A$3:$A$1048576,0),F84+4,1,5-F84)))))</f>
        <v/>
      </c>
      <c r="M84" s="10">
        <f>IF(F84="",VLOOKUP(A84,スキル!$A:$K,10,0),IF(F84=VLOOKUP(A84,スキル!$A:$K,11,0),"Ｘ",K84+L84))</f>
        <v>36</v>
      </c>
      <c r="N84" s="11">
        <f>IF(C84="イベ","-",VLOOKUP(A84,スキル!$A:$K,10,0)*IF(C84="ハピ",10000,30000))</f>
        <v>1080000</v>
      </c>
      <c r="O84" s="11">
        <f t="shared" si="1"/>
        <v>0</v>
      </c>
      <c r="P84" s="11">
        <f>IF(C84="イベ","-",IF(F84=VLOOKUP(A84,スキル!$A:$K,11,0),0,IF(C84="ハピ",M84*10000,M84*30000)))</f>
        <v>1080000</v>
      </c>
      <c r="Q84" s="15" t="str">
        <f>VLOOKUP(A84,スキル!$A$3:$M$1000,13,0)</f>
        <v>アラジンと一緒に消せる高得点アリ王子がでるよ！</v>
      </c>
    </row>
    <row r="85" spans="1:17" ht="18" customHeight="1">
      <c r="A85" s="7">
        <v>83</v>
      </c>
      <c r="B85" s="7">
        <v>42</v>
      </c>
      <c r="C85" s="7" t="s">
        <v>38</v>
      </c>
      <c r="D85" s="7" t="s">
        <v>149</v>
      </c>
      <c r="E85" s="8" t="str">
        <f t="shared" si="0"/>
        <v>常駐</v>
      </c>
      <c r="H85" s="7" t="str">
        <f>IF(F85="","",IF(F85=VLOOKUP(A85,スキル!$A:$K,11,0),"ス",VLOOKUP(A85,スキル!$A:$J,F85+4,FALSE)))</f>
        <v/>
      </c>
      <c r="I85" s="7" t="str">
        <f>IF(F85="","",IF(F85=VLOOKUP(A85,スキル!$A:$K,11,0),"キ",100/H85))</f>
        <v/>
      </c>
      <c r="J85" s="7" t="str">
        <f>IF(F85="","",IF(F85=VLOOKUP(A85,スキル!$A:$K,11,0),"ル",ROUND(G85/I85,1)))</f>
        <v/>
      </c>
      <c r="K85" s="10" t="str">
        <f>IF(F85="","",IF(F85=VLOOKUP(A85,スキル!$A:$K,11,0),"Ｍ",ROUND(H85-J85,0)))</f>
        <v/>
      </c>
      <c r="L85" s="7" t="str">
        <f ca="1">IF(F85="","",IF(F85=VLOOKUP(A85,スキル!$A:$K,11,0),"Ａ",IF(F85=VLOOKUP(A85,スキル!$A:$K,11,0)-1,0,SUM(OFFSET(スキル!$A$2,MATCH(A85,スキル!$A$3:$A$1048576,0),F85+4,1,5-F85)))))</f>
        <v/>
      </c>
      <c r="M85" s="10">
        <f>IF(F85="",VLOOKUP(A85,スキル!$A:$K,10,0),IF(F85=VLOOKUP(A85,スキル!$A:$K,11,0),"Ｘ",K85+L85))</f>
        <v>36</v>
      </c>
      <c r="N85" s="11">
        <f>IF(C85="イベ","-",VLOOKUP(A85,スキル!$A:$K,10,0)*IF(C85="ハピ",10000,30000))</f>
        <v>1080000</v>
      </c>
      <c r="O85" s="11">
        <f t="shared" si="1"/>
        <v>0</v>
      </c>
      <c r="P85" s="11">
        <f>IF(C85="イベ","-",IF(F85=VLOOKUP(A85,スキル!$A:$K,11,0),0,IF(C85="ハピ",M85*10000,M85*30000)))</f>
        <v>1080000</v>
      </c>
      <c r="Q85" s="15" t="str">
        <f>VLOOKUP(A85,スキル!$A$3:$M$1000,13,0)</f>
        <v>横ライン状にツムを消すよ！</v>
      </c>
    </row>
    <row r="86" spans="1:17" ht="18" customHeight="1">
      <c r="A86" s="7">
        <v>84</v>
      </c>
      <c r="C86" s="7" t="s">
        <v>49</v>
      </c>
      <c r="D86" s="7" t="s">
        <v>150</v>
      </c>
      <c r="E86" s="8" t="str">
        <f t="shared" si="0"/>
        <v>イベ</v>
      </c>
      <c r="H86" s="7" t="str">
        <f>IF(F86="","",IF(F86=VLOOKUP(A86,スキル!$A:$K,11,0),"ス",VLOOKUP(A86,スキル!$A:$J,F86+4,FALSE)))</f>
        <v/>
      </c>
      <c r="I86" s="7" t="str">
        <f>IF(F86="","",IF(F86=VLOOKUP(A86,スキル!$A:$K,11,0),"キ",100/H86))</f>
        <v/>
      </c>
      <c r="J86" s="7" t="str">
        <f>IF(F86="","",IF(F86=VLOOKUP(A86,スキル!$A:$K,11,0),"ル",ROUND(G86/I86,1)))</f>
        <v/>
      </c>
      <c r="K86" s="10" t="str">
        <f>IF(F86="","",IF(F86=VLOOKUP(A86,スキル!$A:$K,11,0),"Ｍ",ROUND(H86-J86,0)))</f>
        <v/>
      </c>
      <c r="L86" s="7" t="str">
        <f ca="1">IF(F86="","",IF(F86=VLOOKUP(A86,スキル!$A:$K,11,0),"Ａ",IF(F86=VLOOKUP(A86,スキル!$A:$K,11,0)-1,0,SUM(OFFSET(スキル!$A$2,MATCH(A86,スキル!$A$3:$A$1048576,0),F86+4,1,5-F86)))))</f>
        <v/>
      </c>
      <c r="M86" s="10">
        <f>IF(F86="",VLOOKUP(A86,スキル!$A:$K,10,0),IF(F86=VLOOKUP(A86,スキル!$A:$K,11,0),"Ｘ",K86+L86))</f>
        <v>17</v>
      </c>
      <c r="N86" s="11" t="str">
        <f>IF(C86="イベ","-",VLOOKUP(A86,スキル!$A:$K,10,0)*IF(C86="ハピ",10000,30000))</f>
        <v>-</v>
      </c>
      <c r="O86" s="11" t="str">
        <f t="shared" si="1"/>
        <v>-</v>
      </c>
      <c r="P86" s="11" t="str">
        <f>IF(C86="イベ","-",IF(F86=VLOOKUP(A86,スキル!$A:$K,11,0),0,IF(C86="ハピ",M86*10000,M86*30000)))</f>
        <v>-</v>
      </c>
      <c r="Q86" s="15" t="str">
        <f>VLOOKUP(A86,スキル!$A$3:$M$1000,13,0)</f>
        <v>でてきたリンゴをタップ 周りのツムも消すよ！</v>
      </c>
    </row>
    <row r="87" spans="1:17" ht="18" customHeight="1">
      <c r="A87" s="7">
        <v>85</v>
      </c>
      <c r="B87" s="7">
        <v>43</v>
      </c>
      <c r="C87" s="7" t="s">
        <v>38</v>
      </c>
      <c r="D87" s="7" t="s">
        <v>152</v>
      </c>
      <c r="E87" s="8" t="str">
        <f t="shared" si="0"/>
        <v>常駐</v>
      </c>
      <c r="H87" s="7" t="str">
        <f>IF(F87="","",IF(F87=VLOOKUP(A87,スキル!$A:$K,11,0),"ス",VLOOKUP(A87,スキル!$A:$J,F87+4,FALSE)))</f>
        <v/>
      </c>
      <c r="I87" s="7" t="str">
        <f>IF(F87="","",IF(F87=VLOOKUP(A87,スキル!$A:$K,11,0),"キ",100/H87))</f>
        <v/>
      </c>
      <c r="J87" s="7" t="str">
        <f>IF(F87="","",IF(F87=VLOOKUP(A87,スキル!$A:$K,11,0),"ル",ROUND(G87/I87,1)))</f>
        <v/>
      </c>
      <c r="K87" s="10" t="str">
        <f>IF(F87="","",IF(F87=VLOOKUP(A87,スキル!$A:$K,11,0),"Ｍ",ROUND(H87-J87,0)))</f>
        <v/>
      </c>
      <c r="L87" s="7" t="str">
        <f ca="1">IF(F87="","",IF(F87=VLOOKUP(A87,スキル!$A:$K,11,0),"Ａ",IF(F87=VLOOKUP(A87,スキル!$A:$K,11,0)-1,0,SUM(OFFSET(スキル!$A$2,MATCH(A87,スキル!$A$3:$A$1048576,0),F87+4,1,5-F87)))))</f>
        <v/>
      </c>
      <c r="M87" s="10">
        <f>IF(F87="",VLOOKUP(A87,スキル!$A:$K,10,0),IF(F87=VLOOKUP(A87,スキル!$A:$K,11,0),"Ｘ",K87+L87))</f>
        <v>36</v>
      </c>
      <c r="N87" s="11">
        <f>IF(C87="イベ","-",VLOOKUP(A87,スキル!$A:$K,10,0)*IF(C87="ハピ",10000,30000))</f>
        <v>1080000</v>
      </c>
      <c r="O87" s="11">
        <f t="shared" si="1"/>
        <v>0</v>
      </c>
      <c r="P87" s="11">
        <f>IF(C87="イベ","-",IF(F87=VLOOKUP(A87,スキル!$A:$K,11,0),0,IF(C87="ハピ",M87*10000,M87*30000)))</f>
        <v>1080000</v>
      </c>
      <c r="Q87" s="15" t="str">
        <f>VLOOKUP(A87,スキル!$A$3:$M$1000,13,0)</f>
        <v>使うたびに何が起こるかわからない！</v>
      </c>
    </row>
    <row r="88" spans="1:17" ht="18" customHeight="1">
      <c r="A88" s="7">
        <v>86</v>
      </c>
      <c r="C88" s="7" t="s">
        <v>46</v>
      </c>
      <c r="D88" s="7" t="s">
        <v>153</v>
      </c>
      <c r="E88" s="8" t="str">
        <f t="shared" si="0"/>
        <v>期間</v>
      </c>
      <c r="H88" s="7" t="str">
        <f>IF(F88="","",IF(F88=VLOOKUP(A88,スキル!$A:$K,11,0),"ス",VLOOKUP(A88,スキル!$A:$J,F88+4,FALSE)))</f>
        <v/>
      </c>
      <c r="I88" s="7" t="str">
        <f>IF(F88="","",IF(F88=VLOOKUP(A88,スキル!$A:$K,11,0),"キ",100/H88))</f>
        <v/>
      </c>
      <c r="J88" s="7" t="str">
        <f>IF(F88="","",IF(F88=VLOOKUP(A88,スキル!$A:$K,11,0),"ル",ROUND(G88/I88,1)))</f>
        <v/>
      </c>
      <c r="K88" s="10" t="str">
        <f>IF(F88="","",IF(F88=VLOOKUP(A88,スキル!$A:$K,11,0),"Ｍ",ROUND(H88-J88,0)))</f>
        <v/>
      </c>
      <c r="L88" s="7" t="str">
        <f ca="1">IF(F88="","",IF(F88=VLOOKUP(A88,スキル!$A:$K,11,0),"Ａ",IF(F88=VLOOKUP(A88,スキル!$A:$K,11,0)-1,0,SUM(OFFSET(スキル!$A$2,MATCH(A88,スキル!$A$3:$A$1048576,0),F88+4,1,5-F88)))))</f>
        <v/>
      </c>
      <c r="M88" s="10">
        <f>IF(F88="",VLOOKUP(A88,スキル!$A:$K,10,0),IF(F88=VLOOKUP(A88,スキル!$A:$K,11,0),"Ｘ",K88+L88))</f>
        <v>35</v>
      </c>
      <c r="N88" s="11">
        <f>IF(C88="イベ","-",VLOOKUP(A88,スキル!$A:$K,10,0)*IF(C88="ハピ",10000,30000))</f>
        <v>1050000</v>
      </c>
      <c r="O88" s="11">
        <f t="shared" si="1"/>
        <v>0</v>
      </c>
      <c r="P88" s="11">
        <f>IF(C88="イベ","-",IF(F88=VLOOKUP(A88,スキル!$A:$K,11,0),0,IF(C88="ハピ",M88*10000,M88*30000)))</f>
        <v>1050000</v>
      </c>
      <c r="Q88" s="15" t="str">
        <f>VLOOKUP(A88,スキル!$A$3:$M$1000,13,0)</f>
        <v>発生させたボムを自由に動かせるよ！</v>
      </c>
    </row>
    <row r="89" spans="1:17" ht="18" customHeight="1">
      <c r="A89" s="7">
        <v>87</v>
      </c>
      <c r="C89" s="7" t="s">
        <v>46</v>
      </c>
      <c r="D89" s="7" t="s">
        <v>155</v>
      </c>
      <c r="E89" s="8" t="str">
        <f t="shared" si="0"/>
        <v>期間</v>
      </c>
      <c r="H89" s="7" t="str">
        <f>IF(F89="","",IF(F89=VLOOKUP(A89,スキル!$A:$K,11,0),"ス",VLOOKUP(A89,スキル!$A:$J,F89+4,FALSE)))</f>
        <v/>
      </c>
      <c r="I89" s="7" t="str">
        <f>IF(F89="","",IF(F89=VLOOKUP(A89,スキル!$A:$K,11,0),"キ",100/H89))</f>
        <v/>
      </c>
      <c r="J89" s="7" t="str">
        <f>IF(F89="","",IF(F89=VLOOKUP(A89,スキル!$A:$K,11,0),"ル",ROUND(G89/I89,1)))</f>
        <v/>
      </c>
      <c r="K89" s="10" t="str">
        <f>IF(F89="","",IF(F89=VLOOKUP(A89,スキル!$A:$K,11,0),"Ｍ",ROUND(H89-J89,0)))</f>
        <v/>
      </c>
      <c r="L89" s="7" t="str">
        <f ca="1">IF(F89="","",IF(F89=VLOOKUP(A89,スキル!$A:$K,11,0),"Ａ",IF(F89=VLOOKUP(A89,スキル!$A:$K,11,0)-1,0,SUM(OFFSET(スキル!$A$2,MATCH(A89,スキル!$A$3:$A$1048576,0),F89+4,1,5-F89)))))</f>
        <v/>
      </c>
      <c r="M89" s="10">
        <f>IF(F89="",VLOOKUP(A89,スキル!$A:$K,10,0),IF(F89=VLOOKUP(A89,スキル!$A:$K,11,0),"Ｘ",K89+L89))</f>
        <v>35</v>
      </c>
      <c r="N89" s="11">
        <f>IF(C89="イベ","-",VLOOKUP(A89,スキル!$A:$K,10,0)*IF(C89="ハピ",10000,30000))</f>
        <v>1050000</v>
      </c>
      <c r="O89" s="11">
        <f t="shared" si="1"/>
        <v>0</v>
      </c>
      <c r="P89" s="11">
        <f>IF(C89="イベ","-",IF(F89=VLOOKUP(A89,スキル!$A:$K,11,0),0,IF(C89="ハピ",M89*10000,M89*30000)))</f>
        <v>1050000</v>
      </c>
      <c r="Q89" s="15" t="str">
        <f>VLOOKUP(A89,スキル!$A$3:$M$1000,13,0)</f>
        <v>ミニ－と一緒に消せる高得点ミッキーがでるよ！</v>
      </c>
    </row>
    <row r="90" spans="1:17" ht="18" customHeight="1">
      <c r="A90" s="7">
        <v>88</v>
      </c>
      <c r="C90" s="7" t="s">
        <v>46</v>
      </c>
      <c r="D90" s="7" t="s">
        <v>157</v>
      </c>
      <c r="E90" s="8" t="str">
        <f t="shared" si="0"/>
        <v>期間</v>
      </c>
      <c r="H90" s="7" t="str">
        <f>IF(F90="","",IF(F90=VLOOKUP(A90,スキル!$A:$K,11,0),"ス",VLOOKUP(A90,スキル!$A:$J,F90+4,FALSE)))</f>
        <v/>
      </c>
      <c r="I90" s="7" t="str">
        <f>IF(F90="","",IF(F90=VLOOKUP(A90,スキル!$A:$K,11,0),"キ",100/H90))</f>
        <v/>
      </c>
      <c r="J90" s="7" t="str">
        <f>IF(F90="","",IF(F90=VLOOKUP(A90,スキル!$A:$K,11,0),"ル",ROUND(G90/I90,1)))</f>
        <v/>
      </c>
      <c r="K90" s="10" t="str">
        <f>IF(F90="","",IF(F90=VLOOKUP(A90,スキル!$A:$K,11,0),"Ｍ",ROUND(H90-J90,0)))</f>
        <v/>
      </c>
      <c r="L90" s="7" t="str">
        <f ca="1">IF(F90="","",IF(F90=VLOOKUP(A90,スキル!$A:$K,11,0),"Ａ",IF(F90=VLOOKUP(A90,スキル!$A:$K,11,0)-1,0,SUM(OFFSET(スキル!$A$2,MATCH(A90,スキル!$A$3:$A$1048576,0),F90+4,1,5-F90)))))</f>
        <v/>
      </c>
      <c r="M90" s="10">
        <f>IF(F90="",VLOOKUP(A90,スキル!$A:$K,10,0),IF(F90=VLOOKUP(A90,スキル!$A:$K,11,0),"Ｘ",K90+L90))</f>
        <v>29</v>
      </c>
      <c r="N90" s="11">
        <f>IF(C90="イベ","-",VLOOKUP(A90,スキル!$A:$K,10,0)*IF(C90="ハピ",10000,30000))</f>
        <v>870000</v>
      </c>
      <c r="O90" s="11">
        <f t="shared" si="1"/>
        <v>0</v>
      </c>
      <c r="P90" s="11">
        <f>IF(C90="イベ","-",IF(F90=VLOOKUP(A90,スキル!$A:$K,11,0),0,IF(C90="ハピ",M90*10000,M90*30000)))</f>
        <v>870000</v>
      </c>
      <c r="Q90" s="15" t="str">
        <f>VLOOKUP(A90,スキル!$A$3:$M$1000,13,0)</f>
        <v>チップと一緒に消せる高得点デールがでるよ！</v>
      </c>
    </row>
    <row r="91" spans="1:17" ht="18" customHeight="1">
      <c r="A91" s="7">
        <v>89</v>
      </c>
      <c r="C91" s="7" t="s">
        <v>46</v>
      </c>
      <c r="D91" s="7" t="s">
        <v>158</v>
      </c>
      <c r="E91" s="8" t="str">
        <f t="shared" si="0"/>
        <v>期間</v>
      </c>
      <c r="H91" s="7" t="str">
        <f>IF(F91="","",IF(F91=VLOOKUP(A91,スキル!$A:$K,11,0),"ス",VLOOKUP(A91,スキル!$A:$J,F91+4,FALSE)))</f>
        <v/>
      </c>
      <c r="I91" s="7" t="str">
        <f>IF(F91="","",IF(F91=VLOOKUP(A91,スキル!$A:$K,11,0),"キ",100/H91))</f>
        <v/>
      </c>
      <c r="J91" s="7" t="str">
        <f>IF(F91="","",IF(F91=VLOOKUP(A91,スキル!$A:$K,11,0),"ル",ROUND(G91/I91,1)))</f>
        <v/>
      </c>
      <c r="K91" s="10" t="str">
        <f>IF(F91="","",IF(F91=VLOOKUP(A91,スキル!$A:$K,11,0),"Ｍ",ROUND(H91-J91,0)))</f>
        <v/>
      </c>
      <c r="L91" s="7" t="str">
        <f ca="1">IF(F91="","",IF(F91=VLOOKUP(A91,スキル!$A:$K,11,0),"Ａ",IF(F91=VLOOKUP(A91,スキル!$A:$K,11,0)-1,0,SUM(OFFSET(スキル!$A$2,MATCH(A91,スキル!$A$3:$A$1048576,0),F91+4,1,5-F91)))))</f>
        <v/>
      </c>
      <c r="M91" s="10">
        <f>IF(F91="",VLOOKUP(A91,スキル!$A:$K,10,0),IF(F91=VLOOKUP(A91,スキル!$A:$K,11,0),"Ｘ",K91+L91))</f>
        <v>29</v>
      </c>
      <c r="N91" s="11">
        <f>IF(C91="イベ","-",VLOOKUP(A91,スキル!$A:$K,10,0)*IF(C91="ハピ",10000,30000))</f>
        <v>870000</v>
      </c>
      <c r="O91" s="11">
        <f t="shared" si="1"/>
        <v>0</v>
      </c>
      <c r="P91" s="11">
        <f>IF(C91="イベ","-",IF(F91=VLOOKUP(A91,スキル!$A:$K,11,0),0,IF(C91="ハピ",M91*10000,M91*30000)))</f>
        <v>870000</v>
      </c>
      <c r="Q91" s="15" t="str">
        <f>VLOOKUP(A91,スキル!$A$3:$M$1000,13,0)</f>
        <v>デールと一緒に消せる高得点チップがでるよ！</v>
      </c>
    </row>
    <row r="92" spans="1:17" ht="18" customHeight="1">
      <c r="A92" s="7">
        <v>90</v>
      </c>
      <c r="C92" s="7" t="s">
        <v>49</v>
      </c>
      <c r="D92" s="7" t="s">
        <v>159</v>
      </c>
      <c r="E92" s="8" t="str">
        <f t="shared" si="0"/>
        <v>イベ</v>
      </c>
      <c r="H92" s="7" t="str">
        <f>IF(F92="","",IF(F92=VLOOKUP(A92,スキル!$A:$K,11,0),"ス",VLOOKUP(A92,スキル!$A:$J,F92+4,FALSE)))</f>
        <v/>
      </c>
      <c r="I92" s="7" t="str">
        <f>IF(F92="","",IF(F92=VLOOKUP(A92,スキル!$A:$K,11,0),"キ",100/H92))</f>
        <v/>
      </c>
      <c r="J92" s="7" t="str">
        <f>IF(F92="","",IF(F92=VLOOKUP(A92,スキル!$A:$K,11,0),"ル",ROUND(G92/I92,1)))</f>
        <v/>
      </c>
      <c r="K92" s="10" t="str">
        <f>IF(F92="","",IF(F92=VLOOKUP(A92,スキル!$A:$K,11,0),"Ｍ",ROUND(H92-J92,0)))</f>
        <v/>
      </c>
      <c r="L92" s="7" t="str">
        <f ca="1">IF(F92="","",IF(F92=VLOOKUP(A92,スキル!$A:$K,11,0),"Ａ",IF(F92=VLOOKUP(A92,スキル!$A:$K,11,0)-1,0,SUM(OFFSET(スキル!$A$2,MATCH(A92,スキル!$A$3:$A$1048576,0),F92+4,1,5-F92)))))</f>
        <v/>
      </c>
      <c r="M92" s="10">
        <f>IF(F92="",VLOOKUP(A92,スキル!$A:$K,10,0),IF(F92=VLOOKUP(A92,スキル!$A:$K,11,0),"Ｘ",K92+L92))</f>
        <v>5</v>
      </c>
      <c r="N92" s="11" t="str">
        <f>IF(C92="イベ","-",VLOOKUP(A92,スキル!$A:$K,10,0)*IF(C92="ハピ",10000,30000))</f>
        <v>-</v>
      </c>
      <c r="O92" s="11" t="str">
        <f t="shared" si="1"/>
        <v>-</v>
      </c>
      <c r="P92" s="11" t="str">
        <f>IF(C92="イベ","-",IF(F92=VLOOKUP(A92,スキル!$A:$K,11,0),0,IF(C92="ハピ",M92*10000,M92*30000)))</f>
        <v>-</v>
      </c>
      <c r="Q92" s="15" t="str">
        <f>VLOOKUP(A92,スキル!$A$3:$M$1000,13,0)</f>
        <v>横ライン状にツムを消すよ！</v>
      </c>
    </row>
    <row r="93" spans="1:17" ht="18" customHeight="1">
      <c r="A93" s="7">
        <v>91</v>
      </c>
      <c r="C93" s="7" t="s">
        <v>46</v>
      </c>
      <c r="D93" s="7" t="s">
        <v>160</v>
      </c>
      <c r="E93" s="8" t="str">
        <f t="shared" si="0"/>
        <v>期間</v>
      </c>
      <c r="H93" s="7" t="str">
        <f>IF(F93="","",IF(F93=VLOOKUP(A93,スキル!$A:$K,11,0),"ス",VLOOKUP(A93,スキル!$A:$J,F93+4,FALSE)))</f>
        <v/>
      </c>
      <c r="I93" s="7" t="str">
        <f>IF(F93="","",IF(F93=VLOOKUP(A93,スキル!$A:$K,11,0),"キ",100/H93))</f>
        <v/>
      </c>
      <c r="J93" s="7" t="str">
        <f>IF(F93="","",IF(F93=VLOOKUP(A93,スキル!$A:$K,11,0),"ル",ROUND(G93/I93,1)))</f>
        <v/>
      </c>
      <c r="K93" s="10" t="str">
        <f>IF(F93="","",IF(F93=VLOOKUP(A93,スキル!$A:$K,11,0),"Ｍ",ROUND(H93-J93,0)))</f>
        <v/>
      </c>
      <c r="L93" s="7" t="str">
        <f ca="1">IF(F93="","",IF(F93=VLOOKUP(A93,スキル!$A:$K,11,0),"Ａ",IF(F93=VLOOKUP(A93,スキル!$A:$K,11,0)-1,0,SUM(OFFSET(スキル!$A$2,MATCH(A93,スキル!$A$3:$A$1048576,0),F93+4,1,5-F93)))))</f>
        <v/>
      </c>
      <c r="M93" s="10">
        <f>IF(F93="",VLOOKUP(A93,スキル!$A:$K,10,0),IF(F93=VLOOKUP(A93,スキル!$A:$K,11,0),"Ｘ",K93+L93))</f>
        <v>36</v>
      </c>
      <c r="N93" s="11">
        <f>IF(C93="イベ","-",VLOOKUP(A93,スキル!$A:$K,10,0)*IF(C93="ハピ",10000,30000))</f>
        <v>1080000</v>
      </c>
      <c r="O93" s="11">
        <f t="shared" si="1"/>
        <v>0</v>
      </c>
      <c r="P93" s="11">
        <f>IF(C93="イベ","-",IF(F93=VLOOKUP(A93,スキル!$A:$K,11,0),0,IF(C93="ハピ",M93*10000,M93*30000)))</f>
        <v>1080000</v>
      </c>
      <c r="Q93" s="15" t="str">
        <f>VLOOKUP(A93,スキル!$A$3:$M$1000,13,0)</f>
        <v>でてきた音符をタップ　周りのツムを消すよ！</v>
      </c>
    </row>
    <row r="94" spans="1:17" ht="18" customHeight="1">
      <c r="A94" s="7">
        <v>92</v>
      </c>
      <c r="B94" s="7">
        <v>44</v>
      </c>
      <c r="C94" s="7" t="s">
        <v>38</v>
      </c>
      <c r="D94" s="7" t="s">
        <v>162</v>
      </c>
      <c r="E94" s="8" t="str">
        <f t="shared" si="0"/>
        <v>常駐</v>
      </c>
      <c r="H94" s="7" t="str">
        <f>IF(F94="","",IF(F94=VLOOKUP(A94,スキル!$A:$K,11,0),"ス",VLOOKUP(A94,スキル!$A:$J,F94+4,FALSE)))</f>
        <v/>
      </c>
      <c r="I94" s="7" t="str">
        <f>IF(F94="","",IF(F94=VLOOKUP(A94,スキル!$A:$K,11,0),"キ",100/H94))</f>
        <v/>
      </c>
      <c r="J94" s="7" t="str">
        <f>IF(F94="","",IF(F94=VLOOKUP(A94,スキル!$A:$K,11,0),"ル",ROUND(G94/I94,1)))</f>
        <v/>
      </c>
      <c r="K94" s="10" t="str">
        <f>IF(F94="","",IF(F94=VLOOKUP(A94,スキル!$A:$K,11,0),"Ｍ",ROUND(H94-J94,0)))</f>
        <v/>
      </c>
      <c r="L94" s="7" t="str">
        <f ca="1">IF(F94="","",IF(F94=VLOOKUP(A94,スキル!$A:$K,11,0),"Ａ",IF(F94=VLOOKUP(A94,スキル!$A:$K,11,0)-1,0,SUM(OFFSET(スキル!$A$2,MATCH(A94,スキル!$A$3:$A$1048576,0),F94+4,1,5-F94)))))</f>
        <v/>
      </c>
      <c r="M94" s="10">
        <f>IF(F94="",VLOOKUP(A94,スキル!$A:$K,10,0),IF(F94=VLOOKUP(A94,スキル!$A:$K,11,0),"Ｘ",K94+L94))</f>
        <v>36</v>
      </c>
      <c r="N94" s="11">
        <f>IF(C94="イベ","-",VLOOKUP(A94,スキル!$A:$K,10,0)*IF(C94="ハピ",10000,30000))</f>
        <v>1080000</v>
      </c>
      <c r="O94" s="11">
        <f t="shared" si="1"/>
        <v>0</v>
      </c>
      <c r="P94" s="11">
        <f>IF(C94="イベ","-",IF(F94=VLOOKUP(A94,スキル!$A:$K,11,0),0,IF(C94="ハピ",M94*10000,M94*30000)))</f>
        <v>1080000</v>
      </c>
      <c r="Q94" s="15" t="str">
        <f>VLOOKUP(A94,スキル!$A$3:$M$1000,13,0)</f>
        <v>2種類のツムをまとめて消すよ！</v>
      </c>
    </row>
    <row r="95" spans="1:17" ht="18" customHeight="1">
      <c r="A95" s="7">
        <v>93</v>
      </c>
      <c r="C95" s="7" t="s">
        <v>46</v>
      </c>
      <c r="D95" s="7" t="s">
        <v>164</v>
      </c>
      <c r="E95" s="8" t="str">
        <f t="shared" si="0"/>
        <v>期間</v>
      </c>
      <c r="H95" s="7" t="str">
        <f>IF(F95="","",IF(F95=VLOOKUP(A95,スキル!$A:$K,11,0),"ス",VLOOKUP(A95,スキル!$A:$J,F95+4,FALSE)))</f>
        <v/>
      </c>
      <c r="I95" s="7" t="str">
        <f>IF(F95="","",IF(F95=VLOOKUP(A95,スキル!$A:$K,11,0),"キ",100/H95))</f>
        <v/>
      </c>
      <c r="J95" s="7" t="str">
        <f>IF(F95="","",IF(F95=VLOOKUP(A95,スキル!$A:$K,11,0),"ル",ROUND(G95/I95,1)))</f>
        <v/>
      </c>
      <c r="K95" s="10" t="str">
        <f>IF(F95="","",IF(F95=VLOOKUP(A95,スキル!$A:$K,11,0),"Ｍ",ROUND(H95-J95,0)))</f>
        <v/>
      </c>
      <c r="L95" s="7" t="str">
        <f ca="1">IF(F95="","",IF(F95=VLOOKUP(A95,スキル!$A:$K,11,0),"Ａ",IF(F95=VLOOKUP(A95,スキル!$A:$K,11,0)-1,0,SUM(OFFSET(スキル!$A$2,MATCH(A95,スキル!$A$3:$A$1048576,0),F95+4,1,5-F95)))))</f>
        <v/>
      </c>
      <c r="M95" s="10">
        <f>IF(F95="",VLOOKUP(A95,スキル!$A:$K,10,0),IF(F95=VLOOKUP(A95,スキル!$A:$K,11,0),"Ｘ",K95+L95))</f>
        <v>36</v>
      </c>
      <c r="N95" s="11">
        <f>IF(C95="イベ","-",VLOOKUP(A95,スキル!$A:$K,10,0)*IF(C95="ハピ",10000,30000))</f>
        <v>1080000</v>
      </c>
      <c r="O95" s="11">
        <f t="shared" si="1"/>
        <v>0</v>
      </c>
      <c r="P95" s="11">
        <f>IF(C95="イベ","-",IF(F95=VLOOKUP(A95,スキル!$A:$K,11,0),0,IF(C95="ハピ",M95*10000,M95*30000)))</f>
        <v>1080000</v>
      </c>
      <c r="Q95" s="15" t="str">
        <f>VLOOKUP(A95,スキル!$A$3:$M$1000,13,0)</f>
        <v>縦ライン状にツムを消すよ！</v>
      </c>
    </row>
    <row r="96" spans="1:17" ht="18" customHeight="1">
      <c r="A96" s="7">
        <v>94</v>
      </c>
      <c r="C96" s="7" t="s">
        <v>46</v>
      </c>
      <c r="D96" s="7" t="s">
        <v>165</v>
      </c>
      <c r="E96" s="8" t="str">
        <f t="shared" si="0"/>
        <v>期間</v>
      </c>
      <c r="H96" s="7" t="str">
        <f>IF(F96="","",IF(F96=VLOOKUP(A96,スキル!$A:$K,11,0),"ス",VLOOKUP(A96,スキル!$A:$J,F96+4,FALSE)))</f>
        <v/>
      </c>
      <c r="I96" s="7" t="str">
        <f>IF(F96="","",IF(F96=VLOOKUP(A96,スキル!$A:$K,11,0),"キ",100/H96))</f>
        <v/>
      </c>
      <c r="J96" s="7" t="str">
        <f>IF(F96="","",IF(F96=VLOOKUP(A96,スキル!$A:$K,11,0),"ル",ROUND(G96/I96,1)))</f>
        <v/>
      </c>
      <c r="K96" s="10" t="str">
        <f>IF(F96="","",IF(F96=VLOOKUP(A96,スキル!$A:$K,11,0),"Ｍ",ROUND(H96-J96,0)))</f>
        <v/>
      </c>
      <c r="L96" s="7" t="str">
        <f ca="1">IF(F96="","",IF(F96=VLOOKUP(A96,スキル!$A:$K,11,0),"Ａ",IF(F96=VLOOKUP(A96,スキル!$A:$K,11,0)-1,0,SUM(OFFSET(スキル!$A$2,MATCH(A96,スキル!$A$3:$A$1048576,0),F96+4,1,5-F96)))))</f>
        <v/>
      </c>
      <c r="M96" s="10">
        <f>IF(F96="",VLOOKUP(A96,スキル!$A:$K,10,0),IF(F96=VLOOKUP(A96,スキル!$A:$K,11,0),"Ｘ",K96+L96))</f>
        <v>32</v>
      </c>
      <c r="N96" s="11">
        <f>IF(C96="イベ","-",VLOOKUP(A96,スキル!$A:$K,10,0)*IF(C96="ハピ",10000,30000))</f>
        <v>960000</v>
      </c>
      <c r="O96" s="11">
        <f t="shared" si="1"/>
        <v>0</v>
      </c>
      <c r="P96" s="11">
        <f>IF(C96="イベ","-",IF(F96=VLOOKUP(A96,スキル!$A:$K,11,0),0,IF(C96="ハピ",M96*10000,M96*30000)))</f>
        <v>960000</v>
      </c>
      <c r="Q96" s="15" t="str">
        <f>VLOOKUP(A96,スキル!$A$3:$M$1000,13,0)</f>
        <v>クロス状にツムをまとめて消すよ！</v>
      </c>
    </row>
    <row r="97" spans="1:17" ht="18" customHeight="1">
      <c r="A97" s="7">
        <v>95</v>
      </c>
      <c r="C97" s="7" t="s">
        <v>49</v>
      </c>
      <c r="D97" s="7" t="s">
        <v>166</v>
      </c>
      <c r="E97" s="8" t="str">
        <f t="shared" si="0"/>
        <v>イベ</v>
      </c>
      <c r="H97" s="7" t="str">
        <f>IF(F97="","",IF(F97=VLOOKUP(A97,スキル!$A:$K,11,0),"ス",VLOOKUP(A97,スキル!$A:$J,F97+4,FALSE)))</f>
        <v/>
      </c>
      <c r="I97" s="7" t="str">
        <f>IF(F97="","",IF(F97=VLOOKUP(A97,スキル!$A:$K,11,0),"キ",100/H97))</f>
        <v/>
      </c>
      <c r="J97" s="7" t="str">
        <f>IF(F97="","",IF(F97=VLOOKUP(A97,スキル!$A:$K,11,0),"ル",ROUND(G97/I97,1)))</f>
        <v/>
      </c>
      <c r="K97" s="10" t="str">
        <f>IF(F97="","",IF(F97=VLOOKUP(A97,スキル!$A:$K,11,0),"Ｍ",ROUND(H97-J97,0)))</f>
        <v/>
      </c>
      <c r="L97" s="7" t="str">
        <f ca="1">IF(F97="","",IF(F97=VLOOKUP(A97,スキル!$A:$K,11,0),"Ａ",IF(F97=VLOOKUP(A97,スキル!$A:$K,11,0)-1,0,SUM(OFFSET(スキル!$A$2,MATCH(A97,スキル!$A$3:$A$1048576,0),F97+4,1,5-F97)))))</f>
        <v/>
      </c>
      <c r="M97" s="10">
        <f>IF(F97="",VLOOKUP(A97,スキル!$A:$K,10,0),IF(F97=VLOOKUP(A97,スキル!$A:$K,11,0),"Ｘ",K97+L97))</f>
        <v>6</v>
      </c>
      <c r="N97" s="11" t="str">
        <f>IF(C97="イベ","-",VLOOKUP(A97,スキル!$A:$K,10,0)*IF(C97="ハピ",10000,30000))</f>
        <v>-</v>
      </c>
      <c r="O97" s="11" t="str">
        <f t="shared" si="1"/>
        <v>-</v>
      </c>
      <c r="P97" s="11" t="str">
        <f>IF(C97="イベ","-",IF(F97=VLOOKUP(A97,スキル!$A:$K,11,0),0,IF(C97="ハピ",M97*10000,M97*30000)))</f>
        <v>-</v>
      </c>
      <c r="Q97" s="15" t="str">
        <f>VLOOKUP(A97,スキル!$A$3:$M$1000,13,0)</f>
        <v>数ヶ所でまとまってツムを消すよ！</v>
      </c>
    </row>
    <row r="98" spans="1:17" ht="18" customHeight="1">
      <c r="A98" s="7">
        <v>96</v>
      </c>
      <c r="C98" s="7" t="s">
        <v>46</v>
      </c>
      <c r="D98" s="7" t="s">
        <v>167</v>
      </c>
      <c r="E98" s="8" t="str">
        <f t="shared" si="0"/>
        <v>期間</v>
      </c>
      <c r="H98" s="7" t="str">
        <f>IF(F98="","",IF(F98=VLOOKUP(A98,スキル!$A:$K,11,0),"ス",VLOOKUP(A98,スキル!$A:$J,F98+4,FALSE)))</f>
        <v/>
      </c>
      <c r="I98" s="7" t="str">
        <f>IF(F98="","",IF(F98=VLOOKUP(A98,スキル!$A:$K,11,0),"キ",100/H98))</f>
        <v/>
      </c>
      <c r="J98" s="7" t="str">
        <f>IF(F98="","",IF(F98=VLOOKUP(A98,スキル!$A:$K,11,0),"ル",ROUND(G98/I98,1)))</f>
        <v/>
      </c>
      <c r="K98" s="10" t="str">
        <f>IF(F98="","",IF(F98=VLOOKUP(A98,スキル!$A:$K,11,0),"Ｍ",ROUND(H98-J98,0)))</f>
        <v/>
      </c>
      <c r="L98" s="7" t="str">
        <f ca="1">IF(F98="","",IF(F98=VLOOKUP(A98,スキル!$A:$K,11,0),"Ａ",IF(F98=VLOOKUP(A98,スキル!$A:$K,11,0)-1,0,SUM(OFFSET(スキル!$A$2,MATCH(A98,スキル!$A$3:$A$1048576,0),F98+4,1,5-F98)))))</f>
        <v/>
      </c>
      <c r="M98" s="10">
        <f>IF(F98="",VLOOKUP(A98,スキル!$A:$K,10,0),IF(F98=VLOOKUP(A98,スキル!$A:$K,11,0),"Ｘ",K98+L98))</f>
        <v>29</v>
      </c>
      <c r="N98" s="11">
        <f>IF(C98="イベ","-",VLOOKUP(A98,スキル!$A:$K,10,0)*IF(C98="ハピ",10000,30000))</f>
        <v>870000</v>
      </c>
      <c r="O98" s="11">
        <f t="shared" si="1"/>
        <v>0</v>
      </c>
      <c r="P98" s="11">
        <f>IF(C98="イベ","-",IF(F98=VLOOKUP(A98,スキル!$A:$K,11,0),0,IF(C98="ハピ",M98*10000,M98*30000)))</f>
        <v>870000</v>
      </c>
      <c r="Q98" s="15" t="str">
        <f>VLOOKUP(A98,スキル!$A$3:$M$1000,13,0)</f>
        <v>デンゲキに沿ってツムを消すよ！</v>
      </c>
    </row>
    <row r="99" spans="1:17" ht="18" customHeight="1">
      <c r="A99" s="7">
        <v>97</v>
      </c>
      <c r="C99" s="7" t="s">
        <v>49</v>
      </c>
      <c r="D99" s="7" t="s">
        <v>169</v>
      </c>
      <c r="E99" s="8" t="str">
        <f t="shared" si="0"/>
        <v>イベ</v>
      </c>
      <c r="H99" s="7" t="str">
        <f>IF(F99="","",IF(F99=VLOOKUP(A99,スキル!$A:$K,11,0),"ス",VLOOKUP(A99,スキル!$A:$J,F99+4,FALSE)))</f>
        <v/>
      </c>
      <c r="I99" s="7" t="str">
        <f>IF(F99="","",IF(F99=VLOOKUP(A99,スキル!$A:$K,11,0),"キ",100/H99))</f>
        <v/>
      </c>
      <c r="J99" s="7" t="str">
        <f>IF(F99="","",IF(F99=VLOOKUP(A99,スキル!$A:$K,11,0),"ル",ROUND(G99/I99,1)))</f>
        <v/>
      </c>
      <c r="K99" s="10" t="str">
        <f>IF(F99="","",IF(F99=VLOOKUP(A99,スキル!$A:$K,11,0),"Ｍ",ROUND(H99-J99,0)))</f>
        <v/>
      </c>
      <c r="L99" s="7" t="str">
        <f ca="1">IF(F99="","",IF(F99=VLOOKUP(A99,スキル!$A:$K,11,0),"Ａ",IF(F99=VLOOKUP(A99,スキル!$A:$K,11,0)-1,0,SUM(OFFSET(スキル!$A$2,MATCH(A99,スキル!$A$3:$A$1048576,0),F99+4,1,5-F99)))))</f>
        <v/>
      </c>
      <c r="M99" s="10">
        <f>IF(F99="",VLOOKUP(A99,スキル!$A:$K,10,0),IF(F99=VLOOKUP(A99,スキル!$A:$K,11,0),"Ｘ",K99+L99))</f>
        <v>9</v>
      </c>
      <c r="N99" s="11" t="str">
        <f>IF(C99="イベ","-",VLOOKUP(A99,スキル!$A:$K,10,0)*IF(C99="ハピ",10000,30000))</f>
        <v>-</v>
      </c>
      <c r="O99" s="11" t="str">
        <f t="shared" si="1"/>
        <v>-</v>
      </c>
      <c r="P99" s="11" t="str">
        <f>IF(C99="イベ","-",IF(F99=VLOOKUP(A99,スキル!$A:$K,11,0),0,IF(C99="ハピ",M99*10000,M99*30000)))</f>
        <v>-</v>
      </c>
      <c r="Q99" s="15" t="str">
        <f>VLOOKUP(A99,スキル!$A$3:$M$1000,13,0)</f>
        <v>横ライン状にツムを消すよ！</v>
      </c>
    </row>
    <row r="100" spans="1:17" ht="18" customHeight="1">
      <c r="A100" s="7">
        <v>98</v>
      </c>
      <c r="C100" s="7" t="s">
        <v>46</v>
      </c>
      <c r="D100" s="7" t="s">
        <v>170</v>
      </c>
      <c r="E100" s="8" t="str">
        <f t="shared" si="0"/>
        <v>期間</v>
      </c>
      <c r="H100" s="7" t="str">
        <f>IF(F100="","",IF(F100=VLOOKUP(A100,スキル!$A:$K,11,0),"ス",VLOOKUP(A100,スキル!$A:$J,F100+4,FALSE)))</f>
        <v/>
      </c>
      <c r="I100" s="7" t="str">
        <f>IF(F100="","",IF(F100=VLOOKUP(A100,スキル!$A:$K,11,0),"キ",100/H100))</f>
        <v/>
      </c>
      <c r="J100" s="7" t="str">
        <f>IF(F100="","",IF(F100=VLOOKUP(A100,スキル!$A:$K,11,0),"ル",ROUND(G100/I100,1)))</f>
        <v/>
      </c>
      <c r="K100" s="10" t="str">
        <f>IF(F100="","",IF(F100=VLOOKUP(A100,スキル!$A:$K,11,0),"Ｍ",ROUND(H100-J100,0)))</f>
        <v/>
      </c>
      <c r="L100" s="7" t="str">
        <f ca="1">IF(F100="","",IF(F100=VLOOKUP(A100,スキル!$A:$K,11,0),"Ａ",IF(F100=VLOOKUP(A100,スキル!$A:$K,11,0)-1,0,SUM(OFFSET(スキル!$A$2,MATCH(A100,スキル!$A$3:$A$1048576,0),F100+4,1,5-F100)))))</f>
        <v/>
      </c>
      <c r="M100" s="10">
        <f>IF(F100="",VLOOKUP(A100,スキル!$A:$K,10,0),IF(F100=VLOOKUP(A100,スキル!$A:$K,11,0),"Ｘ",K100+L100))</f>
        <v>35</v>
      </c>
      <c r="N100" s="11">
        <f>IF(C100="イベ","-",VLOOKUP(A100,スキル!$A:$K,10,0)*IF(C100="ハピ",10000,30000))</f>
        <v>1050000</v>
      </c>
      <c r="O100" s="11">
        <f t="shared" si="1"/>
        <v>0</v>
      </c>
      <c r="P100" s="11">
        <f>IF(C100="イベ","-",IF(F100=VLOOKUP(A100,スキル!$A:$K,11,0),0,IF(C100="ハピ",M100*10000,M100*30000)))</f>
        <v>1050000</v>
      </c>
      <c r="Q100" s="15" t="str">
        <f>VLOOKUP(A100,スキル!$A$3:$M$1000,13,0)</f>
        <v>時間停止中に繋げたツムが1チェーンになるよ</v>
      </c>
    </row>
    <row r="101" spans="1:17" ht="18" customHeight="1">
      <c r="A101" s="7">
        <v>99</v>
      </c>
      <c r="C101" s="7" t="s">
        <v>46</v>
      </c>
      <c r="D101" s="7" t="s">
        <v>171</v>
      </c>
      <c r="E101" s="8" t="str">
        <f t="shared" si="0"/>
        <v>期間</v>
      </c>
      <c r="H101" s="7" t="str">
        <f>IF(F101="","",IF(F101=VLOOKUP(A101,スキル!$A:$K,11,0),"ス",VLOOKUP(A101,スキル!$A:$J,F101+4,FALSE)))</f>
        <v/>
      </c>
      <c r="I101" s="7" t="str">
        <f>IF(F101="","",IF(F101=VLOOKUP(A101,スキル!$A:$K,11,0),"キ",100/H101))</f>
        <v/>
      </c>
      <c r="J101" s="7" t="str">
        <f>IF(F101="","",IF(F101=VLOOKUP(A101,スキル!$A:$K,11,0),"ル",ROUND(G101/I101,1)))</f>
        <v/>
      </c>
      <c r="K101" s="10" t="str">
        <f>IF(F101="","",IF(F101=VLOOKUP(A101,スキル!$A:$K,11,0),"Ｍ",ROUND(H101-J101,0)))</f>
        <v/>
      </c>
      <c r="L101" s="7" t="str">
        <f ca="1">IF(F101="","",IF(F101=VLOOKUP(A101,スキル!$A:$K,11,0),"Ａ",IF(F101=VLOOKUP(A101,スキル!$A:$K,11,0)-1,0,SUM(OFFSET(スキル!$A$2,MATCH(A101,スキル!$A$3:$A$1048576,0),F101+4,1,5-F101)))))</f>
        <v/>
      </c>
      <c r="M101" s="10">
        <f>IF(F101="",VLOOKUP(A101,スキル!$A:$K,10,0),IF(F101=VLOOKUP(A101,スキル!$A:$K,11,0),"Ｘ",K101+L101))</f>
        <v>36</v>
      </c>
      <c r="N101" s="11">
        <f>IF(C101="イベ","-",VLOOKUP(A101,スキル!$A:$K,10,0)*IF(C101="ハピ",10000,30000))</f>
        <v>1080000</v>
      </c>
      <c r="O101" s="11">
        <f t="shared" si="1"/>
        <v>0</v>
      </c>
      <c r="P101" s="11">
        <f>IF(C101="イベ","-",IF(F101=VLOOKUP(A101,スキル!$A:$K,11,0),0,IF(C101="ハピ",M101*10000,M101*30000)))</f>
        <v>1080000</v>
      </c>
      <c r="Q101" s="15" t="str">
        <f>VLOOKUP(A101,スキル!$A$3:$M$1000,13,0)</f>
        <v>なぞった方向に消すよ！　ゆっくりなぞると太く消すよ！</v>
      </c>
    </row>
    <row r="102" spans="1:17" ht="18" customHeight="1">
      <c r="A102" s="7">
        <v>100</v>
      </c>
      <c r="C102" s="7" t="s">
        <v>46</v>
      </c>
      <c r="D102" s="7" t="s">
        <v>173</v>
      </c>
      <c r="E102" s="8" t="str">
        <f t="shared" si="0"/>
        <v>期間</v>
      </c>
      <c r="H102" s="7" t="str">
        <f>IF(F102="","",IF(F102=VLOOKUP(A102,スキル!$A:$K,11,0),"ス",VLOOKUP(A102,スキル!$A:$J,F102+4,FALSE)))</f>
        <v/>
      </c>
      <c r="I102" s="7" t="str">
        <f>IF(F102="","",IF(F102=VLOOKUP(A102,スキル!$A:$K,11,0),"キ",100/H102))</f>
        <v/>
      </c>
      <c r="J102" s="7" t="str">
        <f>IF(F102="","",IF(F102=VLOOKUP(A102,スキル!$A:$K,11,0),"ル",ROUND(G102/I102,1)))</f>
        <v/>
      </c>
      <c r="K102" s="10" t="str">
        <f>IF(F102="","",IF(F102=VLOOKUP(A102,スキル!$A:$K,11,0),"Ｍ",ROUND(H102-J102,0)))</f>
        <v/>
      </c>
      <c r="L102" s="7" t="str">
        <f ca="1">IF(F102="","",IF(F102=VLOOKUP(A102,スキル!$A:$K,11,0),"Ａ",IF(F102=VLOOKUP(A102,スキル!$A:$K,11,0)-1,0,SUM(OFFSET(スキル!$A$2,MATCH(A102,スキル!$A$3:$A$1048576,0),F102+4,1,5-F102)))))</f>
        <v/>
      </c>
      <c r="M102" s="10">
        <f>IF(F102="",VLOOKUP(A102,スキル!$A:$K,10,0),IF(F102=VLOOKUP(A102,スキル!$A:$K,11,0),"Ｘ",K102+L102))</f>
        <v>29</v>
      </c>
      <c r="N102" s="11">
        <f>IF(C102="イベ","-",VLOOKUP(A102,スキル!$A:$K,10,0)*IF(C102="ハピ",10000,30000))</f>
        <v>870000</v>
      </c>
      <c r="O102" s="11">
        <f t="shared" si="1"/>
        <v>0</v>
      </c>
      <c r="P102" s="11">
        <f>IF(C102="イベ","-",IF(F102=VLOOKUP(A102,スキル!$A:$K,11,0),0,IF(C102="ハピ",M102*10000,M102*30000)))</f>
        <v>870000</v>
      </c>
      <c r="Q102" s="15" t="str">
        <f>VLOOKUP(A102,スキル!$A$3:$M$1000,13,0)</f>
        <v>画面下のツムをまとめて消すよ！</v>
      </c>
    </row>
    <row r="103" spans="1:17" ht="18" customHeight="1">
      <c r="A103" s="7">
        <v>101</v>
      </c>
      <c r="C103" s="7" t="s">
        <v>46</v>
      </c>
      <c r="D103" s="7" t="s">
        <v>174</v>
      </c>
      <c r="E103" s="8" t="str">
        <f t="shared" si="0"/>
        <v>期間</v>
      </c>
      <c r="H103" s="7" t="str">
        <f>IF(F103="","",IF(F103=VLOOKUP(A103,スキル!$A:$K,11,0),"ス",VLOOKUP(A103,スキル!$A:$J,F103+4,FALSE)))</f>
        <v/>
      </c>
      <c r="I103" s="7" t="str">
        <f>IF(F103="","",IF(F103=VLOOKUP(A103,スキル!$A:$K,11,0),"キ",100/H103))</f>
        <v/>
      </c>
      <c r="J103" s="7" t="str">
        <f>IF(F103="","",IF(F103=VLOOKUP(A103,スキル!$A:$K,11,0),"ル",ROUND(G103/I103,1)))</f>
        <v/>
      </c>
      <c r="K103" s="10" t="str">
        <f>IF(F103="","",IF(F103=VLOOKUP(A103,スキル!$A:$K,11,0),"Ｍ",ROUND(H103-J103,0)))</f>
        <v/>
      </c>
      <c r="L103" s="7" t="str">
        <f ca="1">IF(F103="","",IF(F103=VLOOKUP(A103,スキル!$A:$K,11,0),"Ａ",IF(F103=VLOOKUP(A103,スキル!$A:$K,11,0)-1,0,SUM(OFFSET(スキル!$A$2,MATCH(A103,スキル!$A$3:$A$1048576,0),F103+4,1,5-F103)))))</f>
        <v/>
      </c>
      <c r="M103" s="10">
        <f>IF(F103="",VLOOKUP(A103,スキル!$A:$K,10,0),IF(F103=VLOOKUP(A103,スキル!$A:$K,11,0),"Ｘ",K103+L103))</f>
        <v>32</v>
      </c>
      <c r="N103" s="11">
        <f>IF(C103="イベ","-",VLOOKUP(A103,スキル!$A:$K,10,0)*IF(C103="ハピ",10000,30000))</f>
        <v>960000</v>
      </c>
      <c r="O103" s="11">
        <f t="shared" si="1"/>
        <v>0</v>
      </c>
      <c r="P103" s="11">
        <f>IF(C103="イベ","-",IF(F103=VLOOKUP(A103,スキル!$A:$K,11,0),0,IF(C103="ハピ",M103*10000,M103*30000)))</f>
        <v>960000</v>
      </c>
      <c r="Q103" s="15" t="str">
        <f>VLOOKUP(A103,スキル!$A$3:$M$1000,13,0)</f>
        <v>横ライン状にツムを消すよ！</v>
      </c>
    </row>
    <row r="104" spans="1:17" ht="18" customHeight="1">
      <c r="A104" s="7">
        <v>102</v>
      </c>
      <c r="C104" s="7" t="s">
        <v>46</v>
      </c>
      <c r="D104" s="7" t="s">
        <v>175</v>
      </c>
      <c r="E104" s="8" t="str">
        <f t="shared" si="0"/>
        <v>期間</v>
      </c>
      <c r="H104" s="7" t="str">
        <f>IF(F104="","",IF(F104=VLOOKUP(A104,スキル!$A:$K,11,0),"ス",VLOOKUP(A104,スキル!$A:$J,F104+4,FALSE)))</f>
        <v/>
      </c>
      <c r="I104" s="7" t="str">
        <f>IF(F104="","",IF(F104=VLOOKUP(A104,スキル!$A:$K,11,0),"キ",100/H104))</f>
        <v/>
      </c>
      <c r="J104" s="7" t="str">
        <f>IF(F104="","",IF(F104=VLOOKUP(A104,スキル!$A:$K,11,0),"ル",ROUND(G104/I104,1)))</f>
        <v/>
      </c>
      <c r="K104" s="10" t="str">
        <f>IF(F104="","",IF(F104=VLOOKUP(A104,スキル!$A:$K,11,0),"Ｍ",ROUND(H104-J104,0)))</f>
        <v/>
      </c>
      <c r="L104" s="7" t="str">
        <f ca="1">IF(F104="","",IF(F104=VLOOKUP(A104,スキル!$A:$K,11,0),"Ａ",IF(F104=VLOOKUP(A104,スキル!$A:$K,11,0)-1,0,SUM(OFFSET(スキル!$A$2,MATCH(A104,スキル!$A$3:$A$1048576,0),F104+4,1,5-F104)))))</f>
        <v/>
      </c>
      <c r="M104" s="10">
        <f>IF(F104="",VLOOKUP(A104,スキル!$A:$K,10,0),IF(F104=VLOOKUP(A104,スキル!$A:$K,11,0),"Ｘ",K104+L104))</f>
        <v>36</v>
      </c>
      <c r="N104" s="11">
        <f>IF(C104="イベ","-",VLOOKUP(A104,スキル!$A:$K,10,0)*IF(C104="ハピ",10000,30000))</f>
        <v>1080000</v>
      </c>
      <c r="O104" s="11">
        <f t="shared" si="1"/>
        <v>0</v>
      </c>
      <c r="P104" s="11">
        <f>IF(C104="イベ","-",IF(F104=VLOOKUP(A104,スキル!$A:$K,11,0),0,IF(C104="ハピ",M104*10000,M104*30000)))</f>
        <v>1080000</v>
      </c>
      <c r="Q104" s="15" t="str">
        <f>VLOOKUP(A104,スキル!$A$3:$M$1000,13,0)</f>
        <v>逆T字状にツムを消すよ！</v>
      </c>
    </row>
    <row r="105" spans="1:17" ht="18" customHeight="1">
      <c r="A105" s="7">
        <v>103</v>
      </c>
      <c r="C105" s="7" t="s">
        <v>46</v>
      </c>
      <c r="D105" s="7" t="s">
        <v>177</v>
      </c>
      <c r="E105" s="8" t="str">
        <f t="shared" si="0"/>
        <v>期間</v>
      </c>
      <c r="H105" s="7" t="str">
        <f>IF(F105="","",IF(F105=VLOOKUP(A105,スキル!$A:$K,11,0),"ス",VLOOKUP(A105,スキル!$A:$J,F105+4,FALSE)))</f>
        <v/>
      </c>
      <c r="I105" s="7" t="str">
        <f>IF(F105="","",IF(F105=VLOOKUP(A105,スキル!$A:$K,11,0),"キ",100/H105))</f>
        <v/>
      </c>
      <c r="J105" s="7" t="str">
        <f>IF(F105="","",IF(F105=VLOOKUP(A105,スキル!$A:$K,11,0),"ル",ROUND(G105/I105,1)))</f>
        <v/>
      </c>
      <c r="K105" s="10" t="str">
        <f>IF(F105="","",IF(F105=VLOOKUP(A105,スキル!$A:$K,11,0),"Ｍ",ROUND(H105-J105,0)))</f>
        <v/>
      </c>
      <c r="L105" s="7" t="str">
        <f ca="1">IF(F105="","",IF(F105=VLOOKUP(A105,スキル!$A:$K,11,0),"Ａ",IF(F105=VLOOKUP(A105,スキル!$A:$K,11,0)-1,0,SUM(OFFSET(スキル!$A$2,MATCH(A105,スキル!$A$3:$A$1048576,0),F105+4,1,5-F105)))))</f>
        <v/>
      </c>
      <c r="M105" s="10">
        <f>IF(F105="",VLOOKUP(A105,スキル!$A:$K,10,0),IF(F105=VLOOKUP(A105,スキル!$A:$K,11,0),"Ｘ",K105+L105))</f>
        <v>32</v>
      </c>
      <c r="N105" s="11">
        <f>IF(C105="イベ","-",VLOOKUP(A105,スキル!$A:$K,10,0)*IF(C105="ハピ",10000,30000))</f>
        <v>960000</v>
      </c>
      <c r="O105" s="11">
        <f t="shared" si="1"/>
        <v>0</v>
      </c>
      <c r="P105" s="11">
        <f>IF(C105="イベ","-",IF(F105=VLOOKUP(A105,スキル!$A:$K,11,0),0,IF(C105="ハピ",M105*10000,M105*30000)))</f>
        <v>960000</v>
      </c>
      <c r="Q105" s="15" t="str">
        <f>VLOOKUP(A105,スキル!$A$3:$M$1000,13,0)</f>
        <v>描いた絵にそってツムを消すよ！</v>
      </c>
    </row>
    <row r="106" spans="1:17" ht="18" customHeight="1">
      <c r="A106" s="7">
        <v>104</v>
      </c>
      <c r="C106" s="7" t="s">
        <v>46</v>
      </c>
      <c r="D106" s="7" t="s">
        <v>179</v>
      </c>
      <c r="E106" s="8" t="str">
        <f t="shared" si="0"/>
        <v>期間</v>
      </c>
      <c r="H106" s="7" t="str">
        <f>IF(F106="","",IF(F106=VLOOKUP(A106,スキル!$A:$K,11,0),"ス",VLOOKUP(A106,スキル!$A:$J,F106+4,FALSE)))</f>
        <v/>
      </c>
      <c r="I106" s="7" t="str">
        <f>IF(F106="","",IF(F106=VLOOKUP(A106,スキル!$A:$K,11,0),"キ",100/H106))</f>
        <v/>
      </c>
      <c r="J106" s="7" t="str">
        <f>IF(F106="","",IF(F106=VLOOKUP(A106,スキル!$A:$K,11,0),"ル",ROUND(G106/I106,1)))</f>
        <v/>
      </c>
      <c r="K106" s="10" t="str">
        <f>IF(F106="","",IF(F106=VLOOKUP(A106,スキル!$A:$K,11,0),"Ｍ",ROUND(H106-J106,0)))</f>
        <v/>
      </c>
      <c r="L106" s="7" t="str">
        <f ca="1">IF(F106="","",IF(F106=VLOOKUP(A106,スキル!$A:$K,11,0),"Ａ",IF(F106=VLOOKUP(A106,スキル!$A:$K,11,0)-1,0,SUM(OFFSET(スキル!$A$2,MATCH(A106,スキル!$A$3:$A$1048576,0),F106+4,1,5-F106)))))</f>
        <v/>
      </c>
      <c r="M106" s="10">
        <f>IF(F106="",VLOOKUP(A106,スキル!$A:$K,10,0),IF(F106=VLOOKUP(A106,スキル!$A:$K,11,0),"Ｘ",K106+L106))</f>
        <v>29</v>
      </c>
      <c r="N106" s="11">
        <f>IF(C106="イベ","-",VLOOKUP(A106,スキル!$A:$K,10,0)*IF(C106="ハピ",10000,30000))</f>
        <v>870000</v>
      </c>
      <c r="O106" s="11">
        <f t="shared" si="1"/>
        <v>0</v>
      </c>
      <c r="P106" s="11">
        <f>IF(C106="イベ","-",IF(F106=VLOOKUP(A106,スキル!$A:$K,11,0),0,IF(C106="ハピ",M106*10000,M106*30000)))</f>
        <v>870000</v>
      </c>
      <c r="Q106" s="15" t="str">
        <f>VLOOKUP(A106,スキル!$A$3:$M$1000,13,0)</f>
        <v>ハート状にツムを消すよ！</v>
      </c>
    </row>
    <row r="107" spans="1:17" ht="18" customHeight="1">
      <c r="A107" s="7">
        <v>105</v>
      </c>
      <c r="C107" s="7" t="s">
        <v>49</v>
      </c>
      <c r="D107" s="7" t="s">
        <v>180</v>
      </c>
      <c r="E107" s="8" t="str">
        <f t="shared" si="0"/>
        <v>イベ</v>
      </c>
      <c r="H107" s="7" t="str">
        <f>IF(F107="","",IF(F107=VLOOKUP(A107,スキル!$A:$K,11,0),"ス",VLOOKUP(A107,スキル!$A:$J,F107+4,FALSE)))</f>
        <v/>
      </c>
      <c r="I107" s="7" t="str">
        <f>IF(F107="","",IF(F107=VLOOKUP(A107,スキル!$A:$K,11,0),"キ",100/H107))</f>
        <v/>
      </c>
      <c r="J107" s="7" t="str">
        <f>IF(F107="","",IF(F107=VLOOKUP(A107,スキル!$A:$K,11,0),"ル",ROUND(G107/I107,1)))</f>
        <v/>
      </c>
      <c r="K107" s="10" t="str">
        <f>IF(F107="","",IF(F107=VLOOKUP(A107,スキル!$A:$K,11,0),"Ｍ",ROUND(H107-J107,0)))</f>
        <v/>
      </c>
      <c r="L107" s="7" t="str">
        <f ca="1">IF(F107="","",IF(F107=VLOOKUP(A107,スキル!$A:$K,11,0),"Ａ",IF(F107=VLOOKUP(A107,スキル!$A:$K,11,0)-1,0,SUM(OFFSET(スキル!$A$2,MATCH(A107,スキル!$A$3:$A$1048576,0),F107+4,1,5-F107)))))</f>
        <v/>
      </c>
      <c r="M107" s="10">
        <f>IF(F107="",VLOOKUP(A107,スキル!$A:$K,10,0),IF(F107=VLOOKUP(A107,スキル!$A:$K,11,0),"Ｘ",K107+L107))</f>
        <v>29</v>
      </c>
      <c r="N107" s="11" t="str">
        <f>IF(C107="イベ","-",VLOOKUP(A107,スキル!$A:$K,10,0)*IF(C107="ハピ",10000,30000))</f>
        <v>-</v>
      </c>
      <c r="O107" s="11" t="str">
        <f t="shared" si="1"/>
        <v>-</v>
      </c>
      <c r="P107" s="11" t="str">
        <f>IF(C107="イベ","-",IF(F107=VLOOKUP(A107,スキル!$A:$K,11,0),0,IF(C107="ハピ",M107*10000,M107*30000)))</f>
        <v>-</v>
      </c>
      <c r="Q107" s="15" t="str">
        <f>VLOOKUP(A107,スキル!$A$3:$M$1000,13,0)</f>
        <v>大きなスフレが発生するよ！</v>
      </c>
    </row>
    <row r="108" spans="1:17" ht="18" customHeight="1">
      <c r="A108" s="7">
        <v>106</v>
      </c>
      <c r="C108" s="7" t="s">
        <v>46</v>
      </c>
      <c r="D108" s="7" t="s">
        <v>182</v>
      </c>
      <c r="E108" s="8" t="str">
        <f t="shared" si="0"/>
        <v>期間</v>
      </c>
      <c r="H108" s="7" t="str">
        <f>IF(F108="","",IF(F108=VLOOKUP(A108,スキル!$A:$K,11,0),"ス",VLOOKUP(A108,スキル!$A:$J,F108+4,FALSE)))</f>
        <v/>
      </c>
      <c r="I108" s="7" t="str">
        <f>IF(F108="","",IF(F108=VLOOKUP(A108,スキル!$A:$K,11,0),"キ",100/H108))</f>
        <v/>
      </c>
      <c r="J108" s="7" t="str">
        <f>IF(F108="","",IF(F108=VLOOKUP(A108,スキル!$A:$K,11,0),"ル",ROUND(G108/I108,1)))</f>
        <v/>
      </c>
      <c r="K108" s="10" t="str">
        <f>IF(F108="","",IF(F108=VLOOKUP(A108,スキル!$A:$K,11,0),"Ｍ",ROUND(H108-J108,0)))</f>
        <v/>
      </c>
      <c r="L108" s="7" t="str">
        <f ca="1">IF(F108="","",IF(F108=VLOOKUP(A108,スキル!$A:$K,11,0),"Ａ",IF(F108=VLOOKUP(A108,スキル!$A:$K,11,0)-1,0,SUM(OFFSET(スキル!$A$2,MATCH(A108,スキル!$A$3:$A$1048576,0),F108+4,1,5-F108)))))</f>
        <v/>
      </c>
      <c r="M108" s="10">
        <f>IF(F108="",VLOOKUP(A108,スキル!$A:$K,10,0),IF(F108=VLOOKUP(A108,スキル!$A:$K,11,0),"Ｘ",K108+L108))</f>
        <v>29</v>
      </c>
      <c r="N108" s="11">
        <f>IF(C108="イベ","-",VLOOKUP(A108,スキル!$A:$K,10,0)*IF(C108="ハピ",10000,30000))</f>
        <v>870000</v>
      </c>
      <c r="O108" s="11">
        <f t="shared" si="1"/>
        <v>0</v>
      </c>
      <c r="P108" s="11">
        <f>IF(C108="イベ","-",IF(F108=VLOOKUP(A108,スキル!$A:$K,11,0),0,IF(C108="ハピ",M108*10000,M108*30000)))</f>
        <v>870000</v>
      </c>
      <c r="Q108" s="15" t="str">
        <f>VLOOKUP(A108,スキル!$A$3:$M$1000,13,0)</f>
        <v>横ライン状にツムを消すよ！</v>
      </c>
    </row>
    <row r="109" spans="1:17" ht="18" customHeight="1">
      <c r="A109" s="7">
        <v>107</v>
      </c>
      <c r="C109" s="7" t="s">
        <v>46</v>
      </c>
      <c r="D109" s="7" t="s">
        <v>183</v>
      </c>
      <c r="E109" s="8" t="str">
        <f t="shared" si="0"/>
        <v>期間</v>
      </c>
      <c r="H109" s="7" t="str">
        <f>IF(F109="","",IF(F109=VLOOKUP(A109,スキル!$A:$K,11,0),"ス",VLOOKUP(A109,スキル!$A:$J,F109+4,FALSE)))</f>
        <v/>
      </c>
      <c r="I109" s="7" t="str">
        <f>IF(F109="","",IF(F109=VLOOKUP(A109,スキル!$A:$K,11,0),"キ",100/H109))</f>
        <v/>
      </c>
      <c r="J109" s="7" t="str">
        <f>IF(F109="","",IF(F109=VLOOKUP(A109,スキル!$A:$K,11,0),"ル",ROUND(G109/I109,1)))</f>
        <v/>
      </c>
      <c r="K109" s="10" t="str">
        <f>IF(F109="","",IF(F109=VLOOKUP(A109,スキル!$A:$K,11,0),"Ｍ",ROUND(H109-J109,0)))</f>
        <v/>
      </c>
      <c r="L109" s="7" t="str">
        <f ca="1">IF(F109="","",IF(F109=VLOOKUP(A109,スキル!$A:$K,11,0),"Ａ",IF(F109=VLOOKUP(A109,スキル!$A:$K,11,0)-1,0,SUM(OFFSET(スキル!$A$2,MATCH(A109,スキル!$A$3:$A$1048576,0),F109+4,1,5-F109)))))</f>
        <v/>
      </c>
      <c r="M109" s="10">
        <f>IF(F109="",VLOOKUP(A109,スキル!$A:$K,10,0),IF(F109=VLOOKUP(A109,スキル!$A:$K,11,0),"Ｘ",K109+L109))</f>
        <v>32</v>
      </c>
      <c r="N109" s="11">
        <f>IF(C109="イベ","-",VLOOKUP(A109,スキル!$A:$K,10,0)*IF(C109="ハピ",10000,30000))</f>
        <v>960000</v>
      </c>
      <c r="O109" s="11">
        <f t="shared" si="1"/>
        <v>0</v>
      </c>
      <c r="P109" s="11">
        <f>IF(C109="イベ","-",IF(F109=VLOOKUP(A109,スキル!$A:$K,11,0),0,IF(C109="ハピ",M109*10000,M109*30000)))</f>
        <v>960000</v>
      </c>
      <c r="Q109" s="15" t="str">
        <f>VLOOKUP(A109,スキル!$A$3:$M$1000,13,0)</f>
        <v>クラリスと一緒に消せる高得点チップ＆デールがでるよ！</v>
      </c>
    </row>
    <row r="110" spans="1:17" ht="18" customHeight="1">
      <c r="A110" s="7">
        <v>108</v>
      </c>
      <c r="B110" s="7">
        <v>45</v>
      </c>
      <c r="C110" s="7" t="s">
        <v>38</v>
      </c>
      <c r="D110" s="7" t="s">
        <v>185</v>
      </c>
      <c r="E110" s="8" t="str">
        <f t="shared" si="0"/>
        <v>常駐</v>
      </c>
      <c r="H110" s="7" t="str">
        <f>IF(F110="","",IF(F110=VLOOKUP(A110,スキル!$A:$K,11,0),"ス",VLOOKUP(A110,スキル!$A:$J,F110+4,FALSE)))</f>
        <v/>
      </c>
      <c r="I110" s="7" t="str">
        <f>IF(F110="","",IF(F110=VLOOKUP(A110,スキル!$A:$K,11,0),"キ",100/H110))</f>
        <v/>
      </c>
      <c r="J110" s="7" t="str">
        <f>IF(F110="","",IF(F110=VLOOKUP(A110,スキル!$A:$K,11,0),"ル",ROUND(G110/I110,1)))</f>
        <v/>
      </c>
      <c r="K110" s="10" t="str">
        <f>IF(F110="","",IF(F110=VLOOKUP(A110,スキル!$A:$K,11,0),"Ｍ",ROUND(H110-J110,0)))</f>
        <v/>
      </c>
      <c r="L110" s="7" t="str">
        <f ca="1">IF(F110="","",IF(F110=VLOOKUP(A110,スキル!$A:$K,11,0),"Ａ",IF(F110=VLOOKUP(A110,スキル!$A:$K,11,0)-1,0,SUM(OFFSET(スキル!$A$2,MATCH(A110,スキル!$A$3:$A$1048576,0),F110+4,1,5-F110)))))</f>
        <v/>
      </c>
      <c r="M110" s="10">
        <f>IF(F110="",VLOOKUP(A110,スキル!$A:$K,10,0),IF(F110=VLOOKUP(A110,スキル!$A:$K,11,0),"Ｘ",K110+L110))</f>
        <v>32</v>
      </c>
      <c r="N110" s="11">
        <f>IF(C110="イベ","-",VLOOKUP(A110,スキル!$A:$K,10,0)*IF(C110="ハピ",10000,30000))</f>
        <v>960000</v>
      </c>
      <c r="O110" s="11">
        <f t="shared" si="1"/>
        <v>0</v>
      </c>
      <c r="P110" s="11">
        <f>IF(C110="イベ","-",IF(F110=VLOOKUP(A110,スキル!$A:$K,11,0),0,IF(C110="ハピ",M110*10000,M110*30000)))</f>
        <v>960000</v>
      </c>
      <c r="Q110" s="15" t="str">
        <f>VLOOKUP(A110,スキル!$A$3:$M$1000,13,0)</f>
        <v>出てきた小人をタップ 周りのツムを消すよ！</v>
      </c>
    </row>
    <row r="111" spans="1:17" ht="18" customHeight="1">
      <c r="A111" s="7">
        <v>109</v>
      </c>
      <c r="B111" s="7">
        <v>46</v>
      </c>
      <c r="C111" s="7" t="s">
        <v>38</v>
      </c>
      <c r="D111" s="7" t="s">
        <v>187</v>
      </c>
      <c r="E111" s="8" t="str">
        <f t="shared" si="0"/>
        <v>常駐</v>
      </c>
      <c r="H111" s="7" t="str">
        <f>IF(F111="","",IF(F111=VLOOKUP(A111,スキル!$A:$K,11,0),"ス",VLOOKUP(A111,スキル!$A:$J,F111+4,FALSE)))</f>
        <v/>
      </c>
      <c r="I111" s="7" t="str">
        <f>IF(F111="","",IF(F111=VLOOKUP(A111,スキル!$A:$K,11,0),"キ",100/H111))</f>
        <v/>
      </c>
      <c r="J111" s="7" t="str">
        <f>IF(F111="","",IF(F111=VLOOKUP(A111,スキル!$A:$K,11,0),"ル",ROUND(G111/I111,1)))</f>
        <v/>
      </c>
      <c r="K111" s="10" t="str">
        <f>IF(F111="","",IF(F111=VLOOKUP(A111,スキル!$A:$K,11,0),"Ｍ",ROUND(H111-J111,0)))</f>
        <v/>
      </c>
      <c r="L111" s="7" t="str">
        <f ca="1">IF(F111="","",IF(F111=VLOOKUP(A111,スキル!$A:$K,11,0),"Ａ",IF(F111=VLOOKUP(A111,スキル!$A:$K,11,0)-1,0,SUM(OFFSET(スキル!$A$2,MATCH(A111,スキル!$A$3:$A$1048576,0),F111+4,1,5-F111)))))</f>
        <v/>
      </c>
      <c r="M111" s="10">
        <f>IF(F111="",VLOOKUP(A111,スキル!$A:$K,10,0),IF(F111=VLOOKUP(A111,スキル!$A:$K,11,0),"Ｘ",K111+L111))</f>
        <v>32</v>
      </c>
      <c r="N111" s="11">
        <f>IF(C111="イベ","-",VLOOKUP(A111,スキル!$A:$K,10,0)*IF(C111="ハピ",10000,30000))</f>
        <v>960000</v>
      </c>
      <c r="O111" s="11">
        <f t="shared" si="1"/>
        <v>0</v>
      </c>
      <c r="P111" s="11">
        <f>IF(C111="イベ","-",IF(F111=VLOOKUP(A111,スキル!$A:$K,11,0),0,IF(C111="ハピ",M111*10000,M111*30000)))</f>
        <v>960000</v>
      </c>
      <c r="Q111" s="15" t="str">
        <f>VLOOKUP(A111,スキル!$A$3:$M$1000,13,0)</f>
        <v>少しの間一種類のツムが高得点フィリップ王子にかわるよ！</v>
      </c>
    </row>
    <row r="112" spans="1:17" ht="18" customHeight="1">
      <c r="A112" s="7">
        <v>110</v>
      </c>
      <c r="C112" s="7" t="s">
        <v>46</v>
      </c>
      <c r="D112" s="7" t="s">
        <v>189</v>
      </c>
      <c r="E112" s="8" t="str">
        <f t="shared" si="0"/>
        <v>期間</v>
      </c>
      <c r="H112" s="7" t="str">
        <f>IF(F112="","",IF(F112=VLOOKUP(A112,スキル!$A:$K,11,0),"ス",VLOOKUP(A112,スキル!$A:$J,F112+4,FALSE)))</f>
        <v/>
      </c>
      <c r="I112" s="7" t="str">
        <f>IF(F112="","",IF(F112=VLOOKUP(A112,スキル!$A:$K,11,0),"キ",100/H112))</f>
        <v/>
      </c>
      <c r="J112" s="7" t="str">
        <f>IF(F112="","",IF(F112=VLOOKUP(A112,スキル!$A:$K,11,0),"ル",ROUND(G112/I112,1)))</f>
        <v/>
      </c>
      <c r="K112" s="10" t="str">
        <f>IF(F112="","",IF(F112=VLOOKUP(A112,スキル!$A:$K,11,0),"Ｍ",ROUND(H112-J112,0)))</f>
        <v/>
      </c>
      <c r="L112" s="7" t="str">
        <f ca="1">IF(F112="","",IF(F112=VLOOKUP(A112,スキル!$A:$K,11,0),"Ａ",IF(F112=VLOOKUP(A112,スキル!$A:$K,11,0)-1,0,SUM(OFFSET(スキル!$A$2,MATCH(A112,スキル!$A$3:$A$1048576,0),F112+4,1,5-F112)))))</f>
        <v/>
      </c>
      <c r="M112" s="10">
        <f>IF(F112="",VLOOKUP(A112,スキル!$A:$K,10,0),IF(F112=VLOOKUP(A112,スキル!$A:$K,11,0),"Ｘ",K112+L112))</f>
        <v>32</v>
      </c>
      <c r="N112" s="11">
        <f>IF(C112="イベ","-",VLOOKUP(A112,スキル!$A:$K,10,0)*IF(C112="ハピ",10000,30000))</f>
        <v>960000</v>
      </c>
      <c r="O112" s="11">
        <f t="shared" si="1"/>
        <v>0</v>
      </c>
      <c r="P112" s="11">
        <f>IF(C112="イベ","-",IF(F112=VLOOKUP(A112,スキル!$A:$K,11,0),0,IF(C112="ハピ",M112*10000,M112*30000)))</f>
        <v>960000</v>
      </c>
      <c r="Q112" s="15" t="str">
        <f>VLOOKUP(A112,スキル!$A$3:$M$1000,13,0)</f>
        <v>縦ライン状にツムを消すよ！</v>
      </c>
    </row>
    <row r="113" spans="1:17" ht="18" customHeight="1">
      <c r="A113" s="7">
        <v>111</v>
      </c>
      <c r="B113" s="7">
        <v>47</v>
      </c>
      <c r="C113" s="7" t="s">
        <v>38</v>
      </c>
      <c r="D113" s="7" t="s">
        <v>190</v>
      </c>
      <c r="E113" s="8" t="str">
        <f t="shared" si="0"/>
        <v>常駐</v>
      </c>
      <c r="H113" s="7" t="str">
        <f>IF(F113="","",IF(F113=VLOOKUP(A113,スキル!$A:$K,11,0),"ス",VLOOKUP(A113,スキル!$A:$J,F113+4,FALSE)))</f>
        <v/>
      </c>
      <c r="I113" s="7" t="str">
        <f>IF(F113="","",IF(F113=VLOOKUP(A113,スキル!$A:$K,11,0),"キ",100/H113))</f>
        <v/>
      </c>
      <c r="J113" s="7" t="str">
        <f>IF(F113="","",IF(F113=VLOOKUP(A113,スキル!$A:$K,11,0),"ル",ROUND(G113/I113,1)))</f>
        <v/>
      </c>
      <c r="K113" s="10" t="str">
        <f>IF(F113="","",IF(F113=VLOOKUP(A113,スキル!$A:$K,11,0),"Ｍ",ROUND(H113-J113,0)))</f>
        <v/>
      </c>
      <c r="L113" s="7" t="str">
        <f ca="1">IF(F113="","",IF(F113=VLOOKUP(A113,スキル!$A:$K,11,0),"Ａ",IF(F113=VLOOKUP(A113,スキル!$A:$K,11,0)-1,0,SUM(OFFSET(スキル!$A$2,MATCH(A113,スキル!$A$3:$A$1048576,0),F113+4,1,5-F113)))))</f>
        <v/>
      </c>
      <c r="M113" s="10">
        <f>IF(F113="",VLOOKUP(A113,スキル!$A:$K,10,0),IF(F113=VLOOKUP(A113,スキル!$A:$K,11,0),"Ｘ",K113+L113))</f>
        <v>32</v>
      </c>
      <c r="N113" s="11">
        <f>IF(C113="イベ","-",VLOOKUP(A113,スキル!$A:$K,10,0)*IF(C113="ハピ",10000,30000))</f>
        <v>960000</v>
      </c>
      <c r="O113" s="11">
        <f t="shared" si="1"/>
        <v>0</v>
      </c>
      <c r="P113" s="11">
        <f>IF(C113="イベ","-",IF(F113=VLOOKUP(A113,スキル!$A:$K,11,0),0,IF(C113="ハピ",M113*10000,M113*30000)))</f>
        <v>960000</v>
      </c>
      <c r="Q113" s="15" t="str">
        <f>VLOOKUP(A113,スキル!$A$3:$M$1000,13,0)</f>
        <v>画面中央のツムをまとめて消すよ！</v>
      </c>
    </row>
    <row r="114" spans="1:17" ht="18" customHeight="1">
      <c r="A114" s="7">
        <v>112</v>
      </c>
      <c r="B114" s="7">
        <v>48</v>
      </c>
      <c r="C114" s="7" t="s">
        <v>38</v>
      </c>
      <c r="D114" s="7" t="s">
        <v>191</v>
      </c>
      <c r="E114" s="8" t="str">
        <f t="shared" si="0"/>
        <v>常駐</v>
      </c>
      <c r="H114" s="7" t="str">
        <f>IF(F114="","",IF(F114=VLOOKUP(A114,スキル!$A:$K,11,0),"ス",VLOOKUP(A114,スキル!$A:$J,F114+4,FALSE)))</f>
        <v/>
      </c>
      <c r="I114" s="7" t="str">
        <f>IF(F114="","",IF(F114=VLOOKUP(A114,スキル!$A:$K,11,0),"キ",100/H114))</f>
        <v/>
      </c>
      <c r="J114" s="7" t="str">
        <f>IF(F114="","",IF(F114=VLOOKUP(A114,スキル!$A:$K,11,0),"ル",ROUND(G114/I114,1)))</f>
        <v/>
      </c>
      <c r="K114" s="10" t="str">
        <f>IF(F114="","",IF(F114=VLOOKUP(A114,スキル!$A:$K,11,0),"Ｍ",ROUND(H114-J114,0)))</f>
        <v/>
      </c>
      <c r="L114" s="7" t="str">
        <f ca="1">IF(F114="","",IF(F114=VLOOKUP(A114,スキル!$A:$K,11,0),"Ａ",IF(F114=VLOOKUP(A114,スキル!$A:$K,11,0)-1,0,SUM(OFFSET(スキル!$A$2,MATCH(A114,スキル!$A$3:$A$1048576,0),F114+4,1,5-F114)))))</f>
        <v/>
      </c>
      <c r="M114" s="10">
        <f>IF(F114="",VLOOKUP(A114,スキル!$A:$K,10,0),IF(F114=VLOOKUP(A114,スキル!$A:$K,11,0),"Ｘ",K114+L114))</f>
        <v>32</v>
      </c>
      <c r="N114" s="11">
        <f>IF(C114="イベ","-",VLOOKUP(A114,スキル!$A:$K,10,0)*IF(C114="ハピ",10000,30000))</f>
        <v>960000</v>
      </c>
      <c r="O114" s="11">
        <f t="shared" si="1"/>
        <v>0</v>
      </c>
      <c r="P114" s="11">
        <f>IF(C114="イベ","-",IF(F114=VLOOKUP(A114,スキル!$A:$K,11,0),0,IF(C114="ハピ",M114*10000,M114*30000)))</f>
        <v>960000</v>
      </c>
      <c r="Q114" s="15" t="str">
        <f>VLOOKUP(A114,スキル!$A$3:$M$1000,13,0)</f>
        <v>ナラと一緒に消せる高得点シンバが出るよ！</v>
      </c>
    </row>
    <row r="115" spans="1:17" ht="18" customHeight="1">
      <c r="A115" s="7">
        <v>113</v>
      </c>
      <c r="B115" s="7">
        <v>49</v>
      </c>
      <c r="C115" s="7" t="s">
        <v>38</v>
      </c>
      <c r="D115" s="7" t="s">
        <v>193</v>
      </c>
      <c r="E115" s="8" t="str">
        <f t="shared" si="0"/>
        <v>常駐</v>
      </c>
      <c r="H115" s="7" t="str">
        <f>IF(F115="","",IF(F115=VLOOKUP(A115,スキル!$A:$K,11,0),"ス",VLOOKUP(A115,スキル!$A:$J,F115+4,FALSE)))</f>
        <v/>
      </c>
      <c r="I115" s="7" t="str">
        <f>IF(F115="","",IF(F115=VLOOKUP(A115,スキル!$A:$K,11,0),"キ",100/H115))</f>
        <v/>
      </c>
      <c r="J115" s="7" t="str">
        <f>IF(F115="","",IF(F115=VLOOKUP(A115,スキル!$A:$K,11,0),"ル",ROUND(G115/I115,1)))</f>
        <v/>
      </c>
      <c r="K115" s="10" t="str">
        <f>IF(F115="","",IF(F115=VLOOKUP(A115,スキル!$A:$K,11,0),"Ｍ",ROUND(H115-J115,0)))</f>
        <v/>
      </c>
      <c r="L115" s="7" t="str">
        <f ca="1">IF(F115="","",IF(F115=VLOOKUP(A115,スキル!$A:$K,11,0),"Ａ",IF(F115=VLOOKUP(A115,スキル!$A:$K,11,0)-1,0,SUM(OFFSET(スキル!$A$2,MATCH(A115,スキル!$A$3:$A$1048576,0),F115+4,1,5-F115)))))</f>
        <v/>
      </c>
      <c r="M115" s="10">
        <f>IF(F115="",VLOOKUP(A115,スキル!$A:$K,10,0),IF(F115=VLOOKUP(A115,スキル!$A:$K,11,0),"Ｘ",K115+L115))</f>
        <v>36</v>
      </c>
      <c r="N115" s="11">
        <f>IF(C115="イベ","-",VLOOKUP(A115,スキル!$A:$K,10,0)*IF(C115="ハピ",10000,30000))</f>
        <v>1080000</v>
      </c>
      <c r="O115" s="11">
        <f t="shared" si="1"/>
        <v>0</v>
      </c>
      <c r="P115" s="11">
        <f>IF(C115="イベ","-",IF(F115=VLOOKUP(A115,スキル!$A:$K,11,0),0,IF(C115="ハピ",M115*10000,M115*30000)))</f>
        <v>1080000</v>
      </c>
      <c r="Q115" s="15" t="str">
        <f>VLOOKUP(A115,スキル!$A$3:$M$1000,13,0)</f>
        <v>横ライン状にツムを消すよ！</v>
      </c>
    </row>
    <row r="116" spans="1:17" ht="18" customHeight="1">
      <c r="A116" s="7">
        <v>114</v>
      </c>
      <c r="C116" s="7" t="s">
        <v>49</v>
      </c>
      <c r="D116" s="7" t="s">
        <v>194</v>
      </c>
      <c r="E116" s="8" t="str">
        <f t="shared" si="0"/>
        <v>イベ</v>
      </c>
      <c r="H116" s="7" t="str">
        <f>IF(F116="","",IF(F116=VLOOKUP(A116,スキル!$A:$K,11,0),"ス",VLOOKUP(A116,スキル!$A:$J,F116+4,FALSE)))</f>
        <v/>
      </c>
      <c r="I116" s="7" t="str">
        <f>IF(F116="","",IF(F116=VLOOKUP(A116,スキル!$A:$K,11,0),"キ",100/H116))</f>
        <v/>
      </c>
      <c r="J116" s="7" t="str">
        <f>IF(F116="","",IF(F116=VLOOKUP(A116,スキル!$A:$K,11,0),"ル",ROUND(G116/I116,1)))</f>
        <v/>
      </c>
      <c r="K116" s="10" t="str">
        <f>IF(F116="","",IF(F116=VLOOKUP(A116,スキル!$A:$K,11,0),"Ｍ",ROUND(H116-J116,0)))</f>
        <v/>
      </c>
      <c r="L116" s="7" t="str">
        <f ca="1">IF(F116="","",IF(F116=VLOOKUP(A116,スキル!$A:$K,11,0),"Ａ",IF(F116=VLOOKUP(A116,スキル!$A:$K,11,0)-1,0,SUM(OFFSET(スキル!$A$2,MATCH(A116,スキル!$A$3:$A$1048576,0),F116+4,1,5-F116)))))</f>
        <v/>
      </c>
      <c r="M116" s="10">
        <f>IF(F116="",VLOOKUP(A116,スキル!$A:$K,10,0),IF(F116=VLOOKUP(A116,スキル!$A:$K,11,0),"Ｘ",K116+L116))</f>
        <v>3</v>
      </c>
      <c r="N116" s="11" t="str">
        <f>IF(C116="イベ","-",VLOOKUP(A116,スキル!$A:$K,10,0)*IF(C116="ハピ",10000,30000))</f>
        <v>-</v>
      </c>
      <c r="O116" s="11" t="str">
        <f t="shared" si="1"/>
        <v>-</v>
      </c>
      <c r="P116" s="11" t="str">
        <f>IF(C116="イベ","-",IF(F116=VLOOKUP(A116,スキル!$A:$K,11,0),0,IF(C116="ハピ",M116*10000,M116*30000)))</f>
        <v>-</v>
      </c>
      <c r="Q116" s="15" t="str">
        <f>VLOOKUP(A116,スキル!$A$3:$M$1000,13,0)</f>
        <v>横ライン状にツムを消すよ！</v>
      </c>
    </row>
    <row r="117" spans="1:17" ht="18" customHeight="1">
      <c r="A117" s="7">
        <v>115</v>
      </c>
      <c r="B117" s="7">
        <v>50</v>
      </c>
      <c r="C117" s="7" t="s">
        <v>38</v>
      </c>
      <c r="D117" s="7" t="s">
        <v>195</v>
      </c>
      <c r="E117" s="8" t="str">
        <f t="shared" si="0"/>
        <v>常駐</v>
      </c>
      <c r="H117" s="7" t="str">
        <f>IF(F117="","",IF(F117=VLOOKUP(A117,スキル!$A:$K,11,0),"ス",VLOOKUP(A117,スキル!$A:$J,F117+4,FALSE)))</f>
        <v/>
      </c>
      <c r="I117" s="7" t="str">
        <f>IF(F117="","",IF(F117=VLOOKUP(A117,スキル!$A:$K,11,0),"キ",100/H117))</f>
        <v/>
      </c>
      <c r="J117" s="7" t="str">
        <f>IF(F117="","",IF(F117=VLOOKUP(A117,スキル!$A:$K,11,0),"ル",ROUND(G117/I117,1)))</f>
        <v/>
      </c>
      <c r="K117" s="10" t="str">
        <f>IF(F117="","",IF(F117=VLOOKUP(A117,スキル!$A:$K,11,0),"Ｍ",ROUND(H117-J117,0)))</f>
        <v/>
      </c>
      <c r="L117" s="7" t="str">
        <f ca="1">IF(F117="","",IF(F117=VLOOKUP(A117,スキル!$A:$K,11,0),"Ａ",IF(F117=VLOOKUP(A117,スキル!$A:$K,11,0)-1,0,SUM(OFFSET(スキル!$A$2,MATCH(A117,スキル!$A$3:$A$1048576,0),F117+4,1,5-F117)))))</f>
        <v/>
      </c>
      <c r="M117" s="10">
        <f>IF(F117="",VLOOKUP(A117,スキル!$A:$K,10,0),IF(F117=VLOOKUP(A117,スキル!$A:$K,11,0),"Ｘ",K117+L117))</f>
        <v>36</v>
      </c>
      <c r="N117" s="11">
        <f>IF(C117="イベ","-",VLOOKUP(A117,スキル!$A:$K,10,0)*IF(C117="ハピ",10000,30000))</f>
        <v>1080000</v>
      </c>
      <c r="O117" s="11">
        <f t="shared" si="1"/>
        <v>0</v>
      </c>
      <c r="P117" s="11">
        <f>IF(C117="イベ","-",IF(F117=VLOOKUP(A117,スキル!$A:$K,11,0),0,IF(C117="ハピ",M117*10000,M117*30000)))</f>
        <v>1080000</v>
      </c>
      <c r="Q117" s="15" t="str">
        <f>VLOOKUP(A117,スキル!$A$3:$M$1000,13,0)</f>
        <v>サークル状にツムを消すよ</v>
      </c>
    </row>
    <row r="118" spans="1:17" ht="18" customHeight="1">
      <c r="A118" s="7">
        <v>116</v>
      </c>
      <c r="C118" s="7" t="s">
        <v>46</v>
      </c>
      <c r="D118" s="7" t="s">
        <v>196</v>
      </c>
      <c r="E118" s="8" t="str">
        <f t="shared" si="0"/>
        <v>期間</v>
      </c>
      <c r="H118" s="7" t="str">
        <f>IF(F118="","",IF(F118=VLOOKUP(A118,スキル!$A:$K,11,0),"ス",VLOOKUP(A118,スキル!$A:$J,F118+4,FALSE)))</f>
        <v/>
      </c>
      <c r="I118" s="7" t="str">
        <f>IF(F118="","",IF(F118=VLOOKUP(A118,スキル!$A:$K,11,0),"キ",100/H118))</f>
        <v/>
      </c>
      <c r="J118" s="7" t="str">
        <f>IF(F118="","",IF(F118=VLOOKUP(A118,スキル!$A:$K,11,0),"ル",ROUND(G118/I118,1)))</f>
        <v/>
      </c>
      <c r="K118" s="10" t="str">
        <f>IF(F118="","",IF(F118=VLOOKUP(A118,スキル!$A:$K,11,0),"Ｍ",ROUND(H118-J118,0)))</f>
        <v/>
      </c>
      <c r="L118" s="7" t="str">
        <f ca="1">IF(F118="","",IF(F118=VLOOKUP(A118,スキル!$A:$K,11,0),"Ａ",IF(F118=VLOOKUP(A118,スキル!$A:$K,11,0)-1,0,SUM(OFFSET(スキル!$A$2,MATCH(A118,スキル!$A$3:$A$1048576,0),F118+4,1,5-F118)))))</f>
        <v/>
      </c>
      <c r="M118" s="10">
        <f>IF(F118="",VLOOKUP(A118,スキル!$A:$K,10,0),IF(F118=VLOOKUP(A118,スキル!$A:$K,11,0),"Ｘ",K118+L118))</f>
        <v>32</v>
      </c>
      <c r="N118" s="11">
        <f>IF(C118="イベ","-",VLOOKUP(A118,スキル!$A:$K,10,0)*IF(C118="ハピ",10000,30000))</f>
        <v>960000</v>
      </c>
      <c r="O118" s="11">
        <f t="shared" si="1"/>
        <v>0</v>
      </c>
      <c r="P118" s="11">
        <f>IF(C118="イベ","-",IF(F118=VLOOKUP(A118,スキル!$A:$K,11,0),0,IF(C118="ハピ",M118*10000,M118*30000)))</f>
        <v>960000</v>
      </c>
      <c r="Q118" s="15" t="str">
        <f>VLOOKUP(A118,スキル!$A$3:$M$1000,13,0)</f>
        <v>なぞったところを消すよ 反対側をスポットが消すよ！</v>
      </c>
    </row>
    <row r="119" spans="1:17" ht="18" customHeight="1">
      <c r="A119" s="7">
        <v>117</v>
      </c>
      <c r="B119" s="7">
        <v>51</v>
      </c>
      <c r="C119" s="7" t="s">
        <v>38</v>
      </c>
      <c r="D119" s="7" t="s">
        <v>198</v>
      </c>
      <c r="E119" s="8" t="str">
        <f t="shared" si="0"/>
        <v>常駐</v>
      </c>
      <c r="H119" s="7" t="str">
        <f>IF(F119="","",IF(F119=VLOOKUP(A119,スキル!$A:$K,11,0),"ス",VLOOKUP(A119,スキル!$A:$J,F119+4,FALSE)))</f>
        <v/>
      </c>
      <c r="I119" s="7" t="str">
        <f>IF(F119="","",IF(F119=VLOOKUP(A119,スキル!$A:$K,11,0),"キ",100/H119))</f>
        <v/>
      </c>
      <c r="J119" s="7" t="str">
        <f>IF(F119="","",IF(F119=VLOOKUP(A119,スキル!$A:$K,11,0),"ル",ROUND(G119/I119,1)))</f>
        <v/>
      </c>
      <c r="K119" s="10" t="str">
        <f>IF(F119="","",IF(F119=VLOOKUP(A119,スキル!$A:$K,11,0),"Ｍ",ROUND(H119-J119,0)))</f>
        <v/>
      </c>
      <c r="L119" s="7" t="str">
        <f ca="1">IF(F119="","",IF(F119=VLOOKUP(A119,スキル!$A:$K,11,0),"Ａ",IF(F119=VLOOKUP(A119,スキル!$A:$K,11,0)-1,0,SUM(OFFSET(スキル!$A$2,MATCH(A119,スキル!$A$3:$A$1048576,0),F119+4,1,5-F119)))))</f>
        <v/>
      </c>
      <c r="M119" s="10">
        <f>IF(F119="",VLOOKUP(A119,スキル!$A:$K,10,0),IF(F119=VLOOKUP(A119,スキル!$A:$K,11,0),"Ｘ",K119+L119))</f>
        <v>36</v>
      </c>
      <c r="N119" s="11">
        <f>IF(C119="イベ","-",VLOOKUP(A119,スキル!$A:$K,10,0)*IF(C119="ハピ",10000,30000))</f>
        <v>1080000</v>
      </c>
      <c r="O119" s="11">
        <f t="shared" si="1"/>
        <v>0</v>
      </c>
      <c r="P119" s="11">
        <f>IF(C119="イベ","-",IF(F119=VLOOKUP(A119,スキル!$A:$K,11,0),0,IF(C119="ハピ",M119*10000,M119*30000)))</f>
        <v>1080000</v>
      </c>
      <c r="Q119" s="15" t="str">
        <f>VLOOKUP(A119,スキル!$A$3:$M$1000,13,0)</f>
        <v>でてきたリンゴをタップ ライン状にツムを消すよ！</v>
      </c>
    </row>
    <row r="120" spans="1:17" ht="18" customHeight="1">
      <c r="A120" s="7">
        <v>118</v>
      </c>
      <c r="B120" s="7">
        <v>52</v>
      </c>
      <c r="C120" s="7" t="s">
        <v>38</v>
      </c>
      <c r="D120" s="7" t="s">
        <v>200</v>
      </c>
      <c r="E120" s="8" t="str">
        <f t="shared" si="0"/>
        <v>常駐</v>
      </c>
      <c r="H120" s="7" t="str">
        <f>IF(F120="","",IF(F120=VLOOKUP(A120,スキル!$A:$K,11,0),"ス",VLOOKUP(A120,スキル!$A:$J,F120+4,FALSE)))</f>
        <v/>
      </c>
      <c r="I120" s="7" t="str">
        <f>IF(F120="","",IF(F120=VLOOKUP(A120,スキル!$A:$K,11,0),"キ",100/H120))</f>
        <v/>
      </c>
      <c r="J120" s="7" t="str">
        <f>IF(F120="","",IF(F120=VLOOKUP(A120,スキル!$A:$K,11,0),"ル",ROUND(G120/I120,1)))</f>
        <v/>
      </c>
      <c r="K120" s="10" t="str">
        <f>IF(F120="","",IF(F120=VLOOKUP(A120,スキル!$A:$K,11,0),"Ｍ",ROUND(H120-J120,0)))</f>
        <v/>
      </c>
      <c r="L120" s="7" t="str">
        <f ca="1">IF(F120="","",IF(F120=VLOOKUP(A120,スキル!$A:$K,11,0),"Ａ",IF(F120=VLOOKUP(A120,スキル!$A:$K,11,0)-1,0,SUM(OFFSET(スキル!$A$2,MATCH(A120,スキル!$A$3:$A$1048576,0),F120+4,1,5-F120)))))</f>
        <v/>
      </c>
      <c r="M120" s="10">
        <f>IF(F120="",VLOOKUP(A120,スキル!$A:$K,10,0),IF(F120=VLOOKUP(A120,スキル!$A:$K,11,0),"Ｘ",K120+L120))</f>
        <v>36</v>
      </c>
      <c r="N120" s="11">
        <f>IF(C120="イベ","-",VLOOKUP(A120,スキル!$A:$K,10,0)*IF(C120="ハピ",10000,30000))</f>
        <v>1080000</v>
      </c>
      <c r="O120" s="11">
        <f t="shared" si="1"/>
        <v>0</v>
      </c>
      <c r="P120" s="11">
        <f>IF(C120="イベ","-",IF(F120=VLOOKUP(A120,スキル!$A:$K,11,0),0,IF(C120="ハピ",M120*10000,M120*30000)))</f>
        <v>1080000</v>
      </c>
      <c r="Q120" s="15" t="str">
        <f>VLOOKUP(A120,スキル!$A$3:$M$1000,13,0)</f>
        <v>つなげたツムと一緒にまわりのツムも消すよ！</v>
      </c>
    </row>
    <row r="121" spans="1:17" ht="18" customHeight="1">
      <c r="A121" s="7">
        <v>119</v>
      </c>
      <c r="C121" s="7" t="s">
        <v>46</v>
      </c>
      <c r="D121" s="7" t="s">
        <v>201</v>
      </c>
      <c r="E121" s="8" t="str">
        <f t="shared" si="0"/>
        <v>期間</v>
      </c>
      <c r="H121" s="7" t="str">
        <f>IF(F121="","",IF(F121=VLOOKUP(A121,スキル!$A:$K,11,0),"ス",VLOOKUP(A121,スキル!$A:$J,F121+4,FALSE)))</f>
        <v/>
      </c>
      <c r="I121" s="7" t="str">
        <f>IF(F121="","",IF(F121=VLOOKUP(A121,スキル!$A:$K,11,0),"キ",100/H121))</f>
        <v/>
      </c>
      <c r="J121" s="7" t="str">
        <f>IF(F121="","",IF(F121=VLOOKUP(A121,スキル!$A:$K,11,0),"ル",ROUND(G121/I121,1)))</f>
        <v/>
      </c>
      <c r="K121" s="10" t="str">
        <f>IF(F121="","",IF(F121=VLOOKUP(A121,スキル!$A:$K,11,0),"Ｍ",ROUND(H121-J121,0)))</f>
        <v/>
      </c>
      <c r="L121" s="7" t="str">
        <f ca="1">IF(F121="","",IF(F121=VLOOKUP(A121,スキル!$A:$K,11,0),"Ａ",IF(F121=VLOOKUP(A121,スキル!$A:$K,11,0)-1,0,SUM(OFFSET(スキル!$A$2,MATCH(A121,スキル!$A$3:$A$1048576,0),F121+4,1,5-F121)))))</f>
        <v/>
      </c>
      <c r="M121" s="10">
        <f>IF(F121="",VLOOKUP(A121,スキル!$A:$K,10,0),IF(F121=VLOOKUP(A121,スキル!$A:$K,11,0),"Ｘ",K121+L121))</f>
        <v>1</v>
      </c>
      <c r="N121" s="11">
        <f>IF(C121="イベ","-",VLOOKUP(A121,スキル!$A:$K,10,0)*IF(C121="ハピ",10000,30000))</f>
        <v>30000</v>
      </c>
      <c r="O121" s="11">
        <f t="shared" si="1"/>
        <v>0</v>
      </c>
      <c r="P121" s="11">
        <f>IF(C121="イベ","-",IF(F121=VLOOKUP(A121,スキル!$A:$K,11,0),0,IF(C121="ハピ",M121*10000,M121*30000)))</f>
        <v>30000</v>
      </c>
      <c r="Q121" s="15" t="str">
        <f>VLOOKUP(A121,スキル!$A$3:$M$1000,13,0)</f>
        <v>縦ライン状にツムを消すよ！</v>
      </c>
    </row>
    <row r="122" spans="1:17" ht="18" customHeight="1">
      <c r="A122" s="7">
        <v>120</v>
      </c>
      <c r="B122" s="7">
        <v>53</v>
      </c>
      <c r="C122" s="7" t="s">
        <v>38</v>
      </c>
      <c r="D122" s="7" t="s">
        <v>202</v>
      </c>
      <c r="E122" s="8" t="str">
        <f t="shared" si="0"/>
        <v>常駐</v>
      </c>
      <c r="H122" s="7" t="str">
        <f>IF(F122="","",IF(F122=VLOOKUP(A122,スキル!$A:$K,11,0),"ス",VLOOKUP(A122,スキル!$A:$J,F122+4,FALSE)))</f>
        <v/>
      </c>
      <c r="I122" s="7" t="str">
        <f>IF(F122="","",IF(F122=VLOOKUP(A122,スキル!$A:$K,11,0),"キ",100/H122))</f>
        <v/>
      </c>
      <c r="J122" s="7" t="str">
        <f>IF(F122="","",IF(F122=VLOOKUP(A122,スキル!$A:$K,11,0),"ル",ROUND(G122/I122,1)))</f>
        <v/>
      </c>
      <c r="K122" s="10" t="str">
        <f>IF(F122="","",IF(F122=VLOOKUP(A122,スキル!$A:$K,11,0),"Ｍ",ROUND(H122-J122,0)))</f>
        <v/>
      </c>
      <c r="L122" s="7" t="str">
        <f ca="1">IF(F122="","",IF(F122=VLOOKUP(A122,スキル!$A:$K,11,0),"Ａ",IF(F122=VLOOKUP(A122,スキル!$A:$K,11,0)-1,0,SUM(OFFSET(スキル!$A$2,MATCH(A122,スキル!$A$3:$A$1048576,0),F122+4,1,5-F122)))))</f>
        <v/>
      </c>
      <c r="M122" s="10">
        <f>IF(F122="",VLOOKUP(A122,スキル!$A:$K,10,0),IF(F122=VLOOKUP(A122,スキル!$A:$K,11,0),"Ｘ",K122+L122))</f>
        <v>32</v>
      </c>
      <c r="N122" s="11">
        <f>IF(C122="イベ","-",VLOOKUP(A122,スキル!$A:$K,10,0)*IF(C122="ハピ",10000,30000))</f>
        <v>960000</v>
      </c>
      <c r="O122" s="11">
        <f t="shared" si="1"/>
        <v>0</v>
      </c>
      <c r="P122" s="11">
        <f>IF(C122="イベ","-",IF(F122=VLOOKUP(A122,スキル!$A:$K,11,0),0,IF(C122="ハピ",M122*10000,M122*30000)))</f>
        <v>960000</v>
      </c>
      <c r="Q122" s="15" t="str">
        <f>VLOOKUP(A122,スキル!$A$3:$M$1000,13,0)</f>
        <v>タイミングでタップ 中央のツムを消すよ！</v>
      </c>
    </row>
    <row r="123" spans="1:17" ht="18" customHeight="1">
      <c r="A123" s="7">
        <v>121</v>
      </c>
      <c r="B123" s="7">
        <v>54</v>
      </c>
      <c r="C123" s="7" t="s">
        <v>38</v>
      </c>
      <c r="D123" s="7" t="s">
        <v>204</v>
      </c>
      <c r="E123" s="8" t="str">
        <f t="shared" si="0"/>
        <v>常駐</v>
      </c>
      <c r="H123" s="7" t="str">
        <f>IF(F123="","",IF(F123=VLOOKUP(A123,スキル!$A:$K,11,0),"ス",VLOOKUP(A123,スキル!$A:$J,F123+4,FALSE)))</f>
        <v/>
      </c>
      <c r="I123" s="7" t="str">
        <f>IF(F123="","",IF(F123=VLOOKUP(A123,スキル!$A:$K,11,0),"キ",100/H123))</f>
        <v/>
      </c>
      <c r="J123" s="7" t="str">
        <f>IF(F123="","",IF(F123=VLOOKUP(A123,スキル!$A:$K,11,0),"ル",ROUND(G123/I123,1)))</f>
        <v/>
      </c>
      <c r="K123" s="10" t="str">
        <f>IF(F123="","",IF(F123=VLOOKUP(A123,スキル!$A:$K,11,0),"Ｍ",ROUND(H123-J123,0)))</f>
        <v/>
      </c>
      <c r="L123" s="7" t="str">
        <f ca="1">IF(F123="","",IF(F123=VLOOKUP(A123,スキル!$A:$K,11,0),"Ａ",IF(F123=VLOOKUP(A123,スキル!$A:$K,11,0)-1,0,SUM(OFFSET(スキル!$A$2,MATCH(A123,スキル!$A$3:$A$1048576,0),F123+4,1,5-F123)))))</f>
        <v/>
      </c>
      <c r="M123" s="10">
        <f>IF(F123="",VLOOKUP(A123,スキル!$A:$K,10,0),IF(F123=VLOOKUP(A123,スキル!$A:$K,11,0),"Ｘ",K123+L123))</f>
        <v>32</v>
      </c>
      <c r="N123" s="11">
        <f>IF(C123="イベ","-",VLOOKUP(A123,スキル!$A:$K,10,0)*IF(C123="ハピ",10000,30000))</f>
        <v>960000</v>
      </c>
      <c r="O123" s="11">
        <f t="shared" si="1"/>
        <v>0</v>
      </c>
      <c r="P123" s="11">
        <f>IF(C123="イベ","-",IF(F123=VLOOKUP(A123,スキル!$A:$K,11,0),0,IF(C123="ハピ",M123*10000,M123*30000)))</f>
        <v>960000</v>
      </c>
      <c r="Q123" s="15" t="str">
        <f>VLOOKUP(A123,スキル!$A$3:$M$1000,13,0)</f>
        <v>ランダムでツムを消すよ！</v>
      </c>
    </row>
    <row r="124" spans="1:17" ht="18" customHeight="1">
      <c r="A124" s="7">
        <v>122</v>
      </c>
      <c r="B124" s="7">
        <v>55</v>
      </c>
      <c r="C124" s="7" t="s">
        <v>38</v>
      </c>
      <c r="D124" s="7" t="s">
        <v>205</v>
      </c>
      <c r="E124" s="8" t="str">
        <f t="shared" si="0"/>
        <v>常駐</v>
      </c>
      <c r="H124" s="7" t="str">
        <f>IF(F124="","",IF(F124=VLOOKUP(A124,スキル!$A:$K,11,0),"ス",VLOOKUP(A124,スキル!$A:$J,F124+4,FALSE)))</f>
        <v/>
      </c>
      <c r="I124" s="7" t="str">
        <f>IF(F124="","",IF(F124=VLOOKUP(A124,スキル!$A:$K,11,0),"キ",100/H124))</f>
        <v/>
      </c>
      <c r="J124" s="7" t="str">
        <f>IF(F124="","",IF(F124=VLOOKUP(A124,スキル!$A:$K,11,0),"ル",ROUND(G124/I124,1)))</f>
        <v/>
      </c>
      <c r="K124" s="10" t="str">
        <f>IF(F124="","",IF(F124=VLOOKUP(A124,スキル!$A:$K,11,0),"Ｍ",ROUND(H124-J124,0)))</f>
        <v/>
      </c>
      <c r="L124" s="7" t="str">
        <f ca="1">IF(F124="","",IF(F124=VLOOKUP(A124,スキル!$A:$K,11,0),"Ａ",IF(F124=VLOOKUP(A124,スキル!$A:$K,11,0)-1,0,SUM(OFFSET(スキル!$A$2,MATCH(A124,スキル!$A$3:$A$1048576,0),F124+4,1,5-F124)))))</f>
        <v/>
      </c>
      <c r="M124" s="10">
        <f>IF(F124="",VLOOKUP(A124,スキル!$A:$K,10,0),IF(F124=VLOOKUP(A124,スキル!$A:$K,11,0),"Ｘ",K124+L124))</f>
        <v>29</v>
      </c>
      <c r="N124" s="11">
        <f>IF(C124="イベ","-",VLOOKUP(A124,スキル!$A:$K,10,0)*IF(C124="ハピ",10000,30000))</f>
        <v>870000</v>
      </c>
      <c r="O124" s="11">
        <f t="shared" si="1"/>
        <v>0</v>
      </c>
      <c r="P124" s="11">
        <f>IF(C124="イベ","-",IF(F124=VLOOKUP(A124,スキル!$A:$K,11,0),0,IF(C124="ハピ",M124*10000,M124*30000)))</f>
        <v>870000</v>
      </c>
      <c r="Q124" s="15" t="str">
        <f>VLOOKUP(A124,スキル!$A$3:$M$1000,13,0)</f>
        <v>縦ライン状にツムを消すよ！</v>
      </c>
    </row>
    <row r="125" spans="1:17" ht="18" customHeight="1">
      <c r="A125" s="7">
        <v>123</v>
      </c>
      <c r="B125" s="7">
        <v>56</v>
      </c>
      <c r="C125" s="7" t="s">
        <v>38</v>
      </c>
      <c r="D125" s="7" t="s">
        <v>206</v>
      </c>
      <c r="E125" s="8" t="str">
        <f t="shared" si="0"/>
        <v>常駐</v>
      </c>
      <c r="H125" s="7" t="str">
        <f>IF(F125="","",IF(F125=VLOOKUP(A125,スキル!$A:$K,11,0),"ス",VLOOKUP(A125,スキル!$A:$J,F125+4,FALSE)))</f>
        <v/>
      </c>
      <c r="I125" s="7" t="str">
        <f>IF(F125="","",IF(F125=VLOOKUP(A125,スキル!$A:$K,11,0),"キ",100/H125))</f>
        <v/>
      </c>
      <c r="J125" s="7" t="str">
        <f>IF(F125="","",IF(F125=VLOOKUP(A125,スキル!$A:$K,11,0),"ル",ROUND(G125/I125,1)))</f>
        <v/>
      </c>
      <c r="K125" s="10" t="str">
        <f>IF(F125="","",IF(F125=VLOOKUP(A125,スキル!$A:$K,11,0),"Ｍ",ROUND(H125-J125,0)))</f>
        <v/>
      </c>
      <c r="L125" s="7" t="str">
        <f ca="1">IF(F125="","",IF(F125=VLOOKUP(A125,スキル!$A:$K,11,0),"Ａ",IF(F125=VLOOKUP(A125,スキル!$A:$K,11,0)-1,0,SUM(OFFSET(スキル!$A$2,MATCH(A125,スキル!$A$3:$A$1048576,0),F125+4,1,5-F125)))))</f>
        <v/>
      </c>
      <c r="M125" s="10">
        <f>IF(F125="",VLOOKUP(A125,スキル!$A:$K,10,0),IF(F125=VLOOKUP(A125,スキル!$A:$K,11,0),"Ｘ",K125+L125))</f>
        <v>32</v>
      </c>
      <c r="N125" s="11">
        <f>IF(C125="イベ","-",VLOOKUP(A125,スキル!$A:$K,10,0)*IF(C125="ハピ",10000,30000))</f>
        <v>960000</v>
      </c>
      <c r="O125" s="11">
        <f t="shared" si="1"/>
        <v>0</v>
      </c>
      <c r="P125" s="11">
        <f>IF(C125="イベ","-",IF(F125=VLOOKUP(A125,スキル!$A:$K,11,0),0,IF(C125="ハピ",M125*10000,M125*30000)))</f>
        <v>960000</v>
      </c>
      <c r="Q125" s="15" t="str">
        <f>VLOOKUP(A125,スキル!$A$3:$M$1000,13,0)</f>
        <v>少しの間 違うツム同士をつなげて消せるよ！</v>
      </c>
    </row>
    <row r="126" spans="1:17" ht="18" customHeight="1">
      <c r="A126" s="7">
        <v>124</v>
      </c>
      <c r="B126" s="7">
        <v>57</v>
      </c>
      <c r="C126" s="7" t="s">
        <v>38</v>
      </c>
      <c r="D126" s="7" t="s">
        <v>208</v>
      </c>
      <c r="E126" s="8" t="str">
        <f t="shared" si="0"/>
        <v>常駐</v>
      </c>
      <c r="H126" s="7" t="str">
        <f>IF(F126="","",IF(F126=VLOOKUP(A126,スキル!$A:$K,11,0),"ス",VLOOKUP(A126,スキル!$A:$J,F126+4,FALSE)))</f>
        <v/>
      </c>
      <c r="I126" s="7" t="str">
        <f>IF(F126="","",IF(F126=VLOOKUP(A126,スキル!$A:$K,11,0),"キ",100/H126))</f>
        <v/>
      </c>
      <c r="J126" s="7" t="str">
        <f>IF(F126="","",IF(F126=VLOOKUP(A126,スキル!$A:$K,11,0),"ル",ROUND(G126/I126,1)))</f>
        <v/>
      </c>
      <c r="K126" s="10" t="str">
        <f>IF(F126="","",IF(F126=VLOOKUP(A126,スキル!$A:$K,11,0),"Ｍ",ROUND(H126-J126,0)))</f>
        <v/>
      </c>
      <c r="L126" s="7" t="str">
        <f ca="1">IF(F126="","",IF(F126=VLOOKUP(A126,スキル!$A:$K,11,0),"Ａ",IF(F126=VLOOKUP(A126,スキル!$A:$K,11,0)-1,0,SUM(OFFSET(スキル!$A$2,MATCH(A126,スキル!$A$3:$A$1048576,0),F126+4,1,5-F126)))))</f>
        <v/>
      </c>
      <c r="M126" s="10">
        <f>IF(F126="",VLOOKUP(A126,スキル!$A:$K,10,0),IF(F126=VLOOKUP(A126,スキル!$A:$K,11,0),"Ｘ",K126+L126))</f>
        <v>36</v>
      </c>
      <c r="N126" s="11">
        <f>IF(C126="イベ","-",VLOOKUP(A126,スキル!$A:$K,10,0)*IF(C126="ハピ",10000,30000))</f>
        <v>1080000</v>
      </c>
      <c r="O126" s="11">
        <f t="shared" si="1"/>
        <v>0</v>
      </c>
      <c r="P126" s="11">
        <f>IF(C126="イベ","-",IF(F126=VLOOKUP(A126,スキル!$A:$K,11,0),0,IF(C126="ハピ",M126*10000,M126*30000)))</f>
        <v>1080000</v>
      </c>
      <c r="Q126" s="15" t="str">
        <f>VLOOKUP(A126,スキル!$A$3:$M$1000,13,0)</f>
        <v>一緒に消せるシンデレラが出るよ！シンデレラは周りも消すよ！</v>
      </c>
    </row>
    <row r="127" spans="1:17" ht="18" customHeight="1">
      <c r="A127" s="7">
        <v>125</v>
      </c>
      <c r="C127" s="7" t="s">
        <v>49</v>
      </c>
      <c r="D127" s="7" t="s">
        <v>210</v>
      </c>
      <c r="E127" s="8" t="str">
        <f t="shared" si="0"/>
        <v>イベ</v>
      </c>
      <c r="H127" s="7" t="str">
        <f>IF(F127="","",IF(F127=VLOOKUP(A127,スキル!$A:$K,11,0),"ス",VLOOKUP(A127,スキル!$A:$J,F127+4,FALSE)))</f>
        <v/>
      </c>
      <c r="I127" s="7" t="str">
        <f>IF(F127="","",IF(F127=VLOOKUP(A127,スキル!$A:$K,11,0),"キ",100/H127))</f>
        <v/>
      </c>
      <c r="J127" s="7" t="str">
        <f>IF(F127="","",IF(F127=VLOOKUP(A127,スキル!$A:$K,11,0),"ル",ROUND(G127/I127,1)))</f>
        <v/>
      </c>
      <c r="K127" s="10" t="str">
        <f>IF(F127="","",IF(F127=VLOOKUP(A127,スキル!$A:$K,11,0),"Ｍ",ROUND(H127-J127,0)))</f>
        <v/>
      </c>
      <c r="L127" s="7" t="str">
        <f ca="1">IF(F127="","",IF(F127=VLOOKUP(A127,スキル!$A:$K,11,0),"Ａ",IF(F127=VLOOKUP(A127,スキル!$A:$K,11,0)-1,0,SUM(OFFSET(スキル!$A$2,MATCH(A127,スキル!$A$3:$A$1048576,0),F127+4,1,5-F127)))))</f>
        <v/>
      </c>
      <c r="M127" s="10">
        <f>IF(F127="",VLOOKUP(A127,スキル!$A:$K,10,0),IF(F127=VLOOKUP(A127,スキル!$A:$K,11,0),"Ｘ",K127+L127))</f>
        <v>6</v>
      </c>
      <c r="N127" s="11" t="str">
        <f>IF(C127="イベ","-",VLOOKUP(A127,スキル!$A:$K,10,0)*IF(C127="ハピ",10000,30000))</f>
        <v>-</v>
      </c>
      <c r="O127" s="11" t="str">
        <f t="shared" si="1"/>
        <v>-</v>
      </c>
      <c r="P127" s="11" t="str">
        <f>IF(C127="イベ","-",IF(F127=VLOOKUP(A127,スキル!$A:$K,11,0),0,IF(C127="ハピ",M127*10000,M127*30000)))</f>
        <v>-</v>
      </c>
      <c r="Q127" s="15" t="str">
        <f>VLOOKUP(A127,スキル!$A$3:$M$1000,13,0)</f>
        <v>横ライン状にツムを消すよ！</v>
      </c>
    </row>
    <row r="128" spans="1:17" ht="18" customHeight="1">
      <c r="A128" s="7">
        <v>126</v>
      </c>
      <c r="C128" s="7" t="s">
        <v>46</v>
      </c>
      <c r="D128" s="7" t="s">
        <v>211</v>
      </c>
      <c r="E128" s="8" t="str">
        <f t="shared" si="0"/>
        <v>期間</v>
      </c>
      <c r="H128" s="7" t="str">
        <f>IF(F128="","",IF(F128=VLOOKUP(A128,スキル!$A:$K,11,0),"ス",VLOOKUP(A128,スキル!$A:$J,F128+4,FALSE)))</f>
        <v/>
      </c>
      <c r="I128" s="7" t="str">
        <f>IF(F128="","",IF(F128=VLOOKUP(A128,スキル!$A:$K,11,0),"キ",100/H128))</f>
        <v/>
      </c>
      <c r="J128" s="7" t="str">
        <f>IF(F128="","",IF(F128=VLOOKUP(A128,スキル!$A:$K,11,0),"ル",ROUND(G128/I128,1)))</f>
        <v/>
      </c>
      <c r="K128" s="10" t="str">
        <f>IF(F128="","",IF(F128=VLOOKUP(A128,スキル!$A:$K,11,0),"Ｍ",ROUND(H128-J128,0)))</f>
        <v/>
      </c>
      <c r="L128" s="7" t="str">
        <f ca="1">IF(F128="","",IF(F128=VLOOKUP(A128,スキル!$A:$K,11,0),"Ａ",IF(F128=VLOOKUP(A128,スキル!$A:$K,11,0)-1,0,SUM(OFFSET(スキル!$A$2,MATCH(A128,スキル!$A$3:$A$1048576,0),F128+4,1,5-F128)))))</f>
        <v/>
      </c>
      <c r="M128" s="10">
        <f>IF(F128="",VLOOKUP(A128,スキル!$A:$K,10,0),IF(F128=VLOOKUP(A128,スキル!$A:$K,11,0),"Ｘ",K128+L128))</f>
        <v>32</v>
      </c>
      <c r="N128" s="11">
        <f>IF(C128="イベ","-",VLOOKUP(A128,スキル!$A:$K,10,0)*IF(C128="ハピ",10000,30000))</f>
        <v>960000</v>
      </c>
      <c r="O128" s="11">
        <f t="shared" si="1"/>
        <v>0</v>
      </c>
      <c r="P128" s="11">
        <f>IF(C128="イベ","-",IF(F128=VLOOKUP(A128,スキル!$A:$K,11,0),0,IF(C128="ハピ",M128*10000,M128*30000)))</f>
        <v>960000</v>
      </c>
      <c r="Q128" s="15" t="str">
        <f>VLOOKUP(A128,スキル!$A$3:$M$1000,13,0)</f>
        <v>少しの間アリスが小さくなるよ 周りと一緒に消えるよ！</v>
      </c>
    </row>
    <row r="129" spans="1:17" ht="18" customHeight="1">
      <c r="A129" s="7">
        <v>127</v>
      </c>
      <c r="B129" s="7">
        <v>58</v>
      </c>
      <c r="C129" s="7" t="s">
        <v>38</v>
      </c>
      <c r="D129" s="7" t="s">
        <v>213</v>
      </c>
      <c r="E129" s="8" t="str">
        <f t="shared" si="0"/>
        <v>常駐</v>
      </c>
      <c r="H129" s="7" t="str">
        <f>IF(F129="","",IF(F129=VLOOKUP(A129,スキル!$A:$K,11,0),"ス",VLOOKUP(A129,スキル!$A:$J,F129+4,FALSE)))</f>
        <v/>
      </c>
      <c r="I129" s="7" t="str">
        <f>IF(F129="","",IF(F129=VLOOKUP(A129,スキル!$A:$K,11,0),"キ",100/H129))</f>
        <v/>
      </c>
      <c r="J129" s="7" t="str">
        <f>IF(F129="","",IF(F129=VLOOKUP(A129,スキル!$A:$K,11,0),"ル",ROUND(G129/I129,1)))</f>
        <v/>
      </c>
      <c r="K129" s="10" t="str">
        <f>IF(F129="","",IF(F129=VLOOKUP(A129,スキル!$A:$K,11,0),"Ｍ",ROUND(H129-J129,0)))</f>
        <v/>
      </c>
      <c r="L129" s="7" t="str">
        <f ca="1">IF(F129="","",IF(F129=VLOOKUP(A129,スキル!$A:$K,11,0),"Ａ",IF(F129=VLOOKUP(A129,スキル!$A:$K,11,0)-1,0,SUM(OFFSET(スキル!$A$2,MATCH(A129,スキル!$A$3:$A$1048576,0),F129+4,1,5-F129)))))</f>
        <v/>
      </c>
      <c r="M129" s="10">
        <f>IF(F129="",VLOOKUP(A129,スキル!$A:$K,10,0),IF(F129=VLOOKUP(A129,スキル!$A:$K,11,0),"Ｘ",K129+L129))</f>
        <v>36</v>
      </c>
      <c r="N129" s="11">
        <f>IF(C129="イベ","-",VLOOKUP(A129,スキル!$A:$K,10,0)*IF(C129="ハピ",10000,30000))</f>
        <v>1080000</v>
      </c>
      <c r="O129" s="11">
        <f t="shared" si="1"/>
        <v>0</v>
      </c>
      <c r="P129" s="11">
        <f>IF(C129="イベ","-",IF(F129=VLOOKUP(A129,スキル!$A:$K,11,0),0,IF(C129="ハピ",M129*10000,M129*30000)))</f>
        <v>1080000</v>
      </c>
      <c r="Q129" s="15" t="str">
        <f>VLOOKUP(A129,スキル!$A$3:$M$1000,13,0)</f>
        <v>でてきた兵士をタップ　周りのツムを消すよ！</v>
      </c>
    </row>
    <row r="130" spans="1:17" ht="18" customHeight="1">
      <c r="A130" s="7">
        <v>128</v>
      </c>
      <c r="B130" s="7">
        <v>59</v>
      </c>
      <c r="C130" s="7" t="s">
        <v>38</v>
      </c>
      <c r="D130" s="7" t="s">
        <v>215</v>
      </c>
      <c r="E130" s="8" t="str">
        <f t="shared" si="0"/>
        <v>常駐</v>
      </c>
      <c r="H130" s="7" t="str">
        <f>IF(F130="","",IF(F130=VLOOKUP(A130,スキル!$A:$K,11,0),"ス",VLOOKUP(A130,スキル!$A:$J,F130+4,FALSE)))</f>
        <v/>
      </c>
      <c r="I130" s="7" t="str">
        <f>IF(F130="","",IF(F130=VLOOKUP(A130,スキル!$A:$K,11,0),"キ",100/H130))</f>
        <v/>
      </c>
      <c r="J130" s="7" t="str">
        <f>IF(F130="","",IF(F130=VLOOKUP(A130,スキル!$A:$K,11,0),"ル",ROUND(G130/I130,1)))</f>
        <v/>
      </c>
      <c r="K130" s="10" t="str">
        <f>IF(F130="","",IF(F130=VLOOKUP(A130,スキル!$A:$K,11,0),"Ｍ",ROUND(H130-J130,0)))</f>
        <v/>
      </c>
      <c r="L130" s="7" t="str">
        <f ca="1">IF(F130="","",IF(F130=VLOOKUP(A130,スキル!$A:$K,11,0),"Ａ",IF(F130=VLOOKUP(A130,スキル!$A:$K,11,0)-1,0,SUM(OFFSET(スキル!$A$2,MATCH(A130,スキル!$A$3:$A$1048576,0),F130+4,1,5-F130)))))</f>
        <v/>
      </c>
      <c r="M130" s="10">
        <f>IF(F130="",VLOOKUP(A130,スキル!$A:$K,10,0),IF(F130=VLOOKUP(A130,スキル!$A:$K,11,0),"Ｘ",K130+L130))</f>
        <v>32</v>
      </c>
      <c r="N130" s="11">
        <f>IF(C130="イベ","-",VLOOKUP(A130,スキル!$A:$K,10,0)*IF(C130="ハピ",10000,30000))</f>
        <v>960000</v>
      </c>
      <c r="O130" s="11">
        <f t="shared" si="1"/>
        <v>0</v>
      </c>
      <c r="P130" s="11">
        <f>IF(C130="イベ","-",IF(F130=VLOOKUP(A130,スキル!$A:$K,11,0),0,IF(C130="ハピ",M130*10000,M130*30000)))</f>
        <v>960000</v>
      </c>
      <c r="Q130" s="15" t="str">
        <f>VLOOKUP(A130,スキル!$A$3:$M$1000,13,0)</f>
        <v>でてきた帽子をタップ　周りのツムを消すよ！</v>
      </c>
    </row>
    <row r="131" spans="1:17" ht="18" customHeight="1">
      <c r="A131" s="7">
        <v>129</v>
      </c>
      <c r="C131" s="7" t="s">
        <v>49</v>
      </c>
      <c r="D131" s="7" t="s">
        <v>217</v>
      </c>
      <c r="E131" s="8" t="str">
        <f t="shared" si="0"/>
        <v>イベ</v>
      </c>
      <c r="H131" s="7" t="str">
        <f>IF(F131="","",IF(F131=VLOOKUP(A131,スキル!$A:$K,11,0),"ス",VLOOKUP(A131,スキル!$A:$J,F131+4,FALSE)))</f>
        <v/>
      </c>
      <c r="I131" s="7" t="str">
        <f>IF(F131="","",IF(F131=VLOOKUP(A131,スキル!$A:$K,11,0),"キ",100/H131))</f>
        <v/>
      </c>
      <c r="J131" s="7" t="str">
        <f>IF(F131="","",IF(F131=VLOOKUP(A131,スキル!$A:$K,11,0),"ル",ROUND(G131/I131,1)))</f>
        <v/>
      </c>
      <c r="K131" s="10" t="str">
        <f>IF(F131="","",IF(F131=VLOOKUP(A131,スキル!$A:$K,11,0),"Ｍ",ROUND(H131-J131,0)))</f>
        <v/>
      </c>
      <c r="L131" s="7" t="str">
        <f ca="1">IF(F131="","",IF(F131=VLOOKUP(A131,スキル!$A:$K,11,0),"Ａ",IF(F131=VLOOKUP(A131,スキル!$A:$K,11,0)-1,0,SUM(OFFSET(スキル!$A$2,MATCH(A131,スキル!$A$3:$A$1048576,0),F131+4,1,5-F131)))))</f>
        <v/>
      </c>
      <c r="M131" s="10">
        <f>IF(F131="",VLOOKUP(A131,スキル!$A:$K,10,0),IF(F131=VLOOKUP(A131,スキル!$A:$K,11,0),"Ｘ",K131+L131))</f>
        <v>3</v>
      </c>
      <c r="N131" s="11" t="str">
        <f>IF(C131="イベ","-",VLOOKUP(A131,スキル!$A:$K,10,0)*IF(C131="ハピ",10000,30000))</f>
        <v>-</v>
      </c>
      <c r="O131" s="11" t="str">
        <f t="shared" si="1"/>
        <v>-</v>
      </c>
      <c r="P131" s="11" t="str">
        <f>IF(C131="イベ","-",IF(F131=VLOOKUP(A131,スキル!$A:$K,11,0),0,IF(C131="ハピ",M131*10000,M131*30000)))</f>
        <v>-</v>
      </c>
      <c r="Q131" s="15" t="str">
        <f>VLOOKUP(A131,スキル!$A$3:$M$1000,13,0)</f>
        <v>縦ライン状にツムを消すよ！</v>
      </c>
    </row>
    <row r="132" spans="1:17" ht="18" customHeight="1">
      <c r="A132" s="7">
        <v>130</v>
      </c>
      <c r="C132" s="7" t="s">
        <v>46</v>
      </c>
      <c r="D132" s="7" t="s">
        <v>218</v>
      </c>
      <c r="E132" s="8" t="str">
        <f t="shared" si="0"/>
        <v>期間</v>
      </c>
      <c r="H132" s="7" t="str">
        <f>IF(F132="","",IF(F132=VLOOKUP(A132,スキル!$A:$K,11,0),"ス",VLOOKUP(A132,スキル!$A:$J,F132+4,FALSE)))</f>
        <v/>
      </c>
      <c r="I132" s="7" t="str">
        <f>IF(F132="","",IF(F132=VLOOKUP(A132,スキル!$A:$K,11,0),"キ",100/H132))</f>
        <v/>
      </c>
      <c r="J132" s="7" t="str">
        <f>IF(F132="","",IF(F132=VLOOKUP(A132,スキル!$A:$K,11,0),"ル",ROUND(G132/I132,1)))</f>
        <v/>
      </c>
      <c r="K132" s="10" t="str">
        <f>IF(F132="","",IF(F132=VLOOKUP(A132,スキル!$A:$K,11,0),"Ｍ",ROUND(H132-J132,0)))</f>
        <v/>
      </c>
      <c r="L132" s="7" t="str">
        <f ca="1">IF(F132="","",IF(F132=VLOOKUP(A132,スキル!$A:$K,11,0),"Ａ",IF(F132=VLOOKUP(A132,スキル!$A:$K,11,0)-1,0,SUM(OFFSET(スキル!$A$2,MATCH(A132,スキル!$A$3:$A$1048576,0),F132+4,1,5-F132)))))</f>
        <v/>
      </c>
      <c r="M132" s="10">
        <f>IF(F132="",VLOOKUP(A132,スキル!$A:$K,10,0),IF(F132=VLOOKUP(A132,スキル!$A:$K,11,0),"Ｘ",K132+L132))</f>
        <v>32</v>
      </c>
      <c r="N132" s="11">
        <f>IF(C132="イベ","-",VLOOKUP(A132,スキル!$A:$K,10,0)*IF(C132="ハピ",10000,30000))</f>
        <v>960000</v>
      </c>
      <c r="O132" s="11">
        <f t="shared" si="1"/>
        <v>0</v>
      </c>
      <c r="P132" s="11">
        <f>IF(C132="イベ","-",IF(F132=VLOOKUP(A132,スキル!$A:$K,11,0),0,IF(C132="ハピ",M132*10000,M132*30000)))</f>
        <v>960000</v>
      </c>
      <c r="Q132" s="15" t="str">
        <f>VLOOKUP(A132,スキル!$A$3:$M$1000,13,0)</f>
        <v>3方向からライン状にツムを消すよ！</v>
      </c>
    </row>
    <row r="133" spans="1:17" ht="18" customHeight="1">
      <c r="A133" s="7">
        <v>131</v>
      </c>
      <c r="B133" s="7">
        <v>60</v>
      </c>
      <c r="C133" s="7" t="s">
        <v>38</v>
      </c>
      <c r="D133" s="7" t="s">
        <v>220</v>
      </c>
      <c r="E133" s="8" t="str">
        <f t="shared" si="0"/>
        <v>常駐</v>
      </c>
      <c r="H133" s="7" t="str">
        <f>IF(F133="","",IF(F133=VLOOKUP(A133,スキル!$A:$K,11,0),"ス",VLOOKUP(A133,スキル!$A:$J,F133+4,FALSE)))</f>
        <v/>
      </c>
      <c r="I133" s="7" t="str">
        <f>IF(F133="","",IF(F133=VLOOKUP(A133,スキル!$A:$K,11,0),"キ",100/H133))</f>
        <v/>
      </c>
      <c r="J133" s="7" t="str">
        <f>IF(F133="","",IF(F133=VLOOKUP(A133,スキル!$A:$K,11,0),"ル",ROUND(G133/I133,1)))</f>
        <v/>
      </c>
      <c r="K133" s="10" t="str">
        <f>IF(F133="","",IF(F133=VLOOKUP(A133,スキル!$A:$K,11,0),"Ｍ",ROUND(H133-J133,0)))</f>
        <v/>
      </c>
      <c r="L133" s="7" t="str">
        <f ca="1">IF(F133="","",IF(F133=VLOOKUP(A133,スキル!$A:$K,11,0),"Ａ",IF(F133=VLOOKUP(A133,スキル!$A:$K,11,0)-1,0,SUM(OFFSET(スキル!$A$2,MATCH(A133,スキル!$A$3:$A$1048576,0),F133+4,1,5-F133)))))</f>
        <v/>
      </c>
      <c r="M133" s="10">
        <f>IF(F133="",VLOOKUP(A133,スキル!$A:$K,10,0),IF(F133=VLOOKUP(A133,スキル!$A:$K,11,0),"Ｘ",K133+L133))</f>
        <v>32</v>
      </c>
      <c r="N133" s="11">
        <f>IF(C133="イベ","-",VLOOKUP(A133,スキル!$A:$K,10,0)*IF(C133="ハピ",10000,30000))</f>
        <v>960000</v>
      </c>
      <c r="O133" s="11">
        <f t="shared" si="1"/>
        <v>0</v>
      </c>
      <c r="P133" s="11">
        <f>IF(C133="イベ","-",IF(F133=VLOOKUP(A133,スキル!$A:$K,11,0),0,IF(C133="ハピ",M133*10000,M133*30000)))</f>
        <v>960000</v>
      </c>
      <c r="Q133" s="15" t="str">
        <f>VLOOKUP(A133,スキル!$A$3:$M$1000,13,0)</f>
        <v>横ライン状にツムを消すよ！</v>
      </c>
    </row>
    <row r="134" spans="1:17" ht="18" customHeight="1">
      <c r="A134" s="7">
        <v>132</v>
      </c>
      <c r="B134" s="7">
        <v>61</v>
      </c>
      <c r="C134" s="7" t="s">
        <v>38</v>
      </c>
      <c r="D134" s="7" t="s">
        <v>221</v>
      </c>
      <c r="E134" s="8" t="str">
        <f t="shared" si="0"/>
        <v>常駐</v>
      </c>
      <c r="H134" s="7" t="str">
        <f>IF(F134="","",IF(F134=VLOOKUP(A134,スキル!$A:$K,11,0),"ス",VLOOKUP(A134,スキル!$A:$J,F134+4,FALSE)))</f>
        <v/>
      </c>
      <c r="I134" s="7" t="str">
        <f>IF(F134="","",IF(F134=VLOOKUP(A134,スキル!$A:$K,11,0),"キ",100/H134))</f>
        <v/>
      </c>
      <c r="J134" s="7" t="str">
        <f>IF(F134="","",IF(F134=VLOOKUP(A134,スキル!$A:$K,11,0),"ル",ROUND(G134/I134,1)))</f>
        <v/>
      </c>
      <c r="K134" s="10" t="str">
        <f>IF(F134="","",IF(F134=VLOOKUP(A134,スキル!$A:$K,11,0),"Ｍ",ROUND(H134-J134,0)))</f>
        <v/>
      </c>
      <c r="L134" s="7" t="str">
        <f ca="1">IF(F134="","",IF(F134=VLOOKUP(A134,スキル!$A:$K,11,0),"Ａ",IF(F134=VLOOKUP(A134,スキル!$A:$K,11,0)-1,0,SUM(OFFSET(スキル!$A$2,MATCH(A134,スキル!$A$3:$A$1048576,0),F134+4,1,5-F134)))))</f>
        <v/>
      </c>
      <c r="M134" s="10">
        <f>IF(F134="",VLOOKUP(A134,スキル!$A:$K,10,0),IF(F134=VLOOKUP(A134,スキル!$A:$K,11,0),"Ｘ",K134+L134))</f>
        <v>32</v>
      </c>
      <c r="N134" s="11">
        <f>IF(C134="イベ","-",VLOOKUP(A134,スキル!$A:$K,10,0)*IF(C134="ハピ",10000,30000))</f>
        <v>960000</v>
      </c>
      <c r="O134" s="11">
        <f t="shared" si="1"/>
        <v>0</v>
      </c>
      <c r="P134" s="11">
        <f>IF(C134="イベ","-",IF(F134=VLOOKUP(A134,スキル!$A:$K,11,0),0,IF(C134="ハピ",M134*10000,M134*30000)))</f>
        <v>960000</v>
      </c>
      <c r="Q134" s="15" t="str">
        <f>VLOOKUP(A134,スキル!$A$3:$M$1000,13,0)</f>
        <v>Z字状にツムを消すよ！</v>
      </c>
    </row>
    <row r="135" spans="1:17" ht="18" customHeight="1">
      <c r="A135" s="7">
        <v>133</v>
      </c>
      <c r="B135" s="7">
        <v>62</v>
      </c>
      <c r="C135" s="7" t="s">
        <v>38</v>
      </c>
      <c r="D135" s="7" t="s">
        <v>223</v>
      </c>
      <c r="E135" s="8" t="str">
        <f t="shared" si="0"/>
        <v>常駐</v>
      </c>
      <c r="H135" s="7" t="str">
        <f>IF(F135="","",IF(F135=VLOOKUP(A135,スキル!$A:$K,11,0),"ス",VLOOKUP(A135,スキル!$A:$J,F135+4,FALSE)))</f>
        <v/>
      </c>
      <c r="I135" s="7" t="str">
        <f>IF(F135="","",IF(F135=VLOOKUP(A135,スキル!$A:$K,11,0),"キ",100/H135))</f>
        <v/>
      </c>
      <c r="J135" s="7" t="str">
        <f>IF(F135="","",IF(F135=VLOOKUP(A135,スキル!$A:$K,11,0),"ル",ROUND(G135/I135,1)))</f>
        <v/>
      </c>
      <c r="K135" s="10" t="str">
        <f>IF(F135="","",IF(F135=VLOOKUP(A135,スキル!$A:$K,11,0),"Ｍ",ROUND(H135-J135,0)))</f>
        <v/>
      </c>
      <c r="L135" s="7" t="str">
        <f ca="1">IF(F135="","",IF(F135=VLOOKUP(A135,スキル!$A:$K,11,0),"Ａ",IF(F135=VLOOKUP(A135,スキル!$A:$K,11,0)-1,0,SUM(OFFSET(スキル!$A$2,MATCH(A135,スキル!$A$3:$A$1048576,0),F135+4,1,5-F135)))))</f>
        <v/>
      </c>
      <c r="M135" s="10">
        <f>IF(F135="",VLOOKUP(A135,スキル!$A:$K,10,0),IF(F135=VLOOKUP(A135,スキル!$A:$K,11,0),"Ｘ",K135+L135))</f>
        <v>32</v>
      </c>
      <c r="N135" s="11">
        <f>IF(C135="イベ","-",VLOOKUP(A135,スキル!$A:$K,10,0)*IF(C135="ハピ",10000,30000))</f>
        <v>960000</v>
      </c>
      <c r="O135" s="11">
        <f t="shared" si="1"/>
        <v>0</v>
      </c>
      <c r="P135" s="11">
        <f>IF(C135="イベ","-",IF(F135=VLOOKUP(A135,スキル!$A:$K,11,0),0,IF(C135="ハピ",M135*10000,M135*30000)))</f>
        <v>960000</v>
      </c>
      <c r="Q135" s="15" t="str">
        <f>VLOOKUP(A135,スキル!$A$3:$M$1000,13,0)</f>
        <v>縦ライン状にツムを消すよ！</v>
      </c>
    </row>
    <row r="136" spans="1:17" ht="18" customHeight="1">
      <c r="A136" s="7">
        <v>134</v>
      </c>
      <c r="C136" s="7" t="s">
        <v>46</v>
      </c>
      <c r="D136" s="7" t="s">
        <v>224</v>
      </c>
      <c r="E136" s="8" t="str">
        <f t="shared" si="0"/>
        <v>期間</v>
      </c>
      <c r="H136" s="7" t="str">
        <f>IF(F136="","",IF(F136=VLOOKUP(A136,スキル!$A:$K,11,0),"ス",VLOOKUP(A136,スキル!$A:$J,F136+4,FALSE)))</f>
        <v/>
      </c>
      <c r="I136" s="7" t="str">
        <f>IF(F136="","",IF(F136=VLOOKUP(A136,スキル!$A:$K,11,0),"キ",100/H136))</f>
        <v/>
      </c>
      <c r="J136" s="7" t="str">
        <f>IF(F136="","",IF(F136=VLOOKUP(A136,スキル!$A:$K,11,0),"ル",ROUND(G136/I136,1)))</f>
        <v/>
      </c>
      <c r="K136" s="10" t="str">
        <f>IF(F136="","",IF(F136=VLOOKUP(A136,スキル!$A:$K,11,0),"Ｍ",ROUND(H136-J136,0)))</f>
        <v/>
      </c>
      <c r="L136" s="7" t="str">
        <f ca="1">IF(F136="","",IF(F136=VLOOKUP(A136,スキル!$A:$K,11,0),"Ａ",IF(F136=VLOOKUP(A136,スキル!$A:$K,11,0)-1,0,SUM(OFFSET(スキル!$A$2,MATCH(A136,スキル!$A$3:$A$1048576,0),F136+4,1,5-F136)))))</f>
        <v/>
      </c>
      <c r="M136" s="10">
        <f>IF(F136="",VLOOKUP(A136,スキル!$A:$K,10,0),IF(F136=VLOOKUP(A136,スキル!$A:$K,11,0),"Ｘ",K136+L136))</f>
        <v>32</v>
      </c>
      <c r="N136" s="11">
        <f>IF(C136="イベ","-",VLOOKUP(A136,スキル!$A:$K,10,0)*IF(C136="ハピ",10000,30000))</f>
        <v>960000</v>
      </c>
      <c r="O136" s="11">
        <f t="shared" si="1"/>
        <v>0</v>
      </c>
      <c r="P136" s="11">
        <f>IF(C136="イベ","-",IF(F136=VLOOKUP(A136,スキル!$A:$K,11,0),0,IF(C136="ハピ",M136*10000,M136*30000)))</f>
        <v>960000</v>
      </c>
      <c r="Q136" s="15" t="str">
        <f>VLOOKUP(A136,スキル!$A$3:$M$1000,13,0)</f>
        <v>横ライン状にツムを消すよ！</v>
      </c>
    </row>
    <row r="137" spans="1:17" ht="18" customHeight="1">
      <c r="A137" s="7">
        <v>135</v>
      </c>
      <c r="C137" s="7" t="s">
        <v>46</v>
      </c>
      <c r="D137" s="7" t="s">
        <v>225</v>
      </c>
      <c r="E137" s="8" t="str">
        <f t="shared" si="0"/>
        <v>期間</v>
      </c>
      <c r="H137" s="7" t="str">
        <f>IF(F137="","",IF(F137=VLOOKUP(A137,スキル!$A:$K,11,0),"ス",VLOOKUP(A137,スキル!$A:$J,F137+4,FALSE)))</f>
        <v/>
      </c>
      <c r="I137" s="7" t="str">
        <f>IF(F137="","",IF(F137=VLOOKUP(A137,スキル!$A:$K,11,0),"キ",100/H137))</f>
        <v/>
      </c>
      <c r="J137" s="7" t="str">
        <f>IF(F137="","",IF(F137=VLOOKUP(A137,スキル!$A:$K,11,0),"ル",ROUND(G137/I137,1)))</f>
        <v/>
      </c>
      <c r="K137" s="10" t="str">
        <f>IF(F137="","",IF(F137=VLOOKUP(A137,スキル!$A:$K,11,0),"Ｍ",ROUND(H137-J137,0)))</f>
        <v/>
      </c>
      <c r="L137" s="7" t="str">
        <f ca="1">IF(F137="","",IF(F137=VLOOKUP(A137,スキル!$A:$K,11,0),"Ａ",IF(F137=VLOOKUP(A137,スキル!$A:$K,11,0)-1,0,SUM(OFFSET(スキル!$A$2,MATCH(A137,スキル!$A$3:$A$1048576,0),F137+4,1,5-F137)))))</f>
        <v/>
      </c>
      <c r="M137" s="10">
        <f>IF(F137="",VLOOKUP(A137,スキル!$A:$K,10,0),IF(F137=VLOOKUP(A137,スキル!$A:$K,11,0),"Ｘ",K137+L137))</f>
        <v>36</v>
      </c>
      <c r="N137" s="11">
        <f>IF(C137="イベ","-",VLOOKUP(A137,スキル!$A:$K,10,0)*IF(C137="ハピ",10000,30000))</f>
        <v>1080000</v>
      </c>
      <c r="O137" s="11">
        <f t="shared" si="1"/>
        <v>0</v>
      </c>
      <c r="P137" s="11">
        <f>IF(C137="イベ","-",IF(F137=VLOOKUP(A137,スキル!$A:$K,11,0),0,IF(C137="ハピ",M137*10000,M137*30000)))</f>
        <v>1080000</v>
      </c>
      <c r="Q137" s="15" t="str">
        <f>VLOOKUP(A137,スキル!$A$3:$M$1000,13,0)</f>
        <v>斜めライン状にツムを消すよ！</v>
      </c>
    </row>
    <row r="138" spans="1:17" ht="18" customHeight="1">
      <c r="A138" s="7">
        <v>136</v>
      </c>
      <c r="C138" s="7" t="s">
        <v>46</v>
      </c>
      <c r="D138" s="7" t="s">
        <v>226</v>
      </c>
      <c r="E138" s="8" t="str">
        <f t="shared" si="0"/>
        <v>期間</v>
      </c>
      <c r="H138" s="7" t="str">
        <f>IF(F138="","",IF(F138=VLOOKUP(A138,スキル!$A:$K,11,0),"ス",VLOOKUP(A138,スキル!$A:$J,F138+4,FALSE)))</f>
        <v/>
      </c>
      <c r="I138" s="7" t="str">
        <f>IF(F138="","",IF(F138=VLOOKUP(A138,スキル!$A:$K,11,0),"キ",100/H138))</f>
        <v/>
      </c>
      <c r="J138" s="7" t="str">
        <f>IF(F138="","",IF(F138=VLOOKUP(A138,スキル!$A:$K,11,0),"ル",ROUND(G138/I138,1)))</f>
        <v/>
      </c>
      <c r="K138" s="10" t="str">
        <f>IF(F138="","",IF(F138=VLOOKUP(A138,スキル!$A:$K,11,0),"Ｍ",ROUND(H138-J138,0)))</f>
        <v/>
      </c>
      <c r="L138" s="7" t="str">
        <f ca="1">IF(F138="","",IF(F138=VLOOKUP(A138,スキル!$A:$K,11,0),"Ａ",IF(F138=VLOOKUP(A138,スキル!$A:$K,11,0)-1,0,SUM(OFFSET(スキル!$A$2,MATCH(A138,スキル!$A$3:$A$1048576,0),F138+4,1,5-F138)))))</f>
        <v/>
      </c>
      <c r="M138" s="10">
        <f>IF(F138="",VLOOKUP(A138,スキル!$A:$K,10,0),IF(F138=VLOOKUP(A138,スキル!$A:$K,11,0),"Ｘ",K138+L138))</f>
        <v>32</v>
      </c>
      <c r="N138" s="11">
        <f>IF(C138="イベ","-",VLOOKUP(A138,スキル!$A:$K,10,0)*IF(C138="ハピ",10000,30000))</f>
        <v>960000</v>
      </c>
      <c r="O138" s="11">
        <f t="shared" si="1"/>
        <v>0</v>
      </c>
      <c r="P138" s="11">
        <f>IF(C138="イベ","-",IF(F138=VLOOKUP(A138,スキル!$A:$K,11,0),0,IF(C138="ハピ",M138*10000,M138*30000)))</f>
        <v>960000</v>
      </c>
      <c r="Q138" s="15" t="str">
        <f>VLOOKUP(A138,スキル!$A$3:$M$1000,13,0)</f>
        <v>エリザベス・スワンと一緒に消せる高得点ウィル・ターナーが出るよ！</v>
      </c>
    </row>
    <row r="139" spans="1:17" ht="18" customHeight="1">
      <c r="A139" s="7">
        <v>137</v>
      </c>
      <c r="C139" s="7" t="s">
        <v>46</v>
      </c>
      <c r="D139" s="7" t="s">
        <v>228</v>
      </c>
      <c r="E139" s="8" t="str">
        <f t="shared" si="0"/>
        <v>期間</v>
      </c>
      <c r="H139" s="7" t="str">
        <f>IF(F139="","",IF(F139=VLOOKUP(A139,スキル!$A:$K,11,0),"ス",VLOOKUP(A139,スキル!$A:$J,F139+4,FALSE)))</f>
        <v/>
      </c>
      <c r="I139" s="7" t="str">
        <f>IF(F139="","",IF(F139=VLOOKUP(A139,スキル!$A:$K,11,0),"キ",100/H139))</f>
        <v/>
      </c>
      <c r="J139" s="7" t="str">
        <f>IF(F139="","",IF(F139=VLOOKUP(A139,スキル!$A:$K,11,0),"ル",ROUND(G139/I139,1)))</f>
        <v/>
      </c>
      <c r="K139" s="10" t="str">
        <f>IF(F139="","",IF(F139=VLOOKUP(A139,スキル!$A:$K,11,0),"Ｍ",ROUND(H139-J139,0)))</f>
        <v/>
      </c>
      <c r="L139" s="7" t="str">
        <f ca="1">IF(F139="","",IF(F139=VLOOKUP(A139,スキル!$A:$K,11,0),"Ａ",IF(F139=VLOOKUP(A139,スキル!$A:$K,11,0)-1,0,SUM(OFFSET(スキル!$A$2,MATCH(A139,スキル!$A$3:$A$1048576,0),F139+4,1,5-F139)))))</f>
        <v/>
      </c>
      <c r="M139" s="10">
        <f>IF(F139="",VLOOKUP(A139,スキル!$A:$K,10,0),IF(F139=VLOOKUP(A139,スキル!$A:$K,11,0),"Ｘ",K139+L139))</f>
        <v>36</v>
      </c>
      <c r="N139" s="11">
        <f>IF(C139="イベ","-",VLOOKUP(A139,スキル!$A:$K,10,0)*IF(C139="ハピ",10000,30000))</f>
        <v>1080000</v>
      </c>
      <c r="O139" s="11">
        <f t="shared" si="1"/>
        <v>0</v>
      </c>
      <c r="P139" s="11">
        <f>IF(C139="イベ","-",IF(F139=VLOOKUP(A139,スキル!$A:$K,11,0),0,IF(C139="ハピ",M139*10000,M139*30000)))</f>
        <v>1080000</v>
      </c>
      <c r="Q139" s="15" t="str">
        <f>VLOOKUP(A139,スキル!$A$3:$M$1000,13,0)</f>
        <v>画面中央のツムをまとめて消すよ！</v>
      </c>
    </row>
    <row r="140" spans="1:17" ht="18" customHeight="1">
      <c r="A140" s="7">
        <v>138</v>
      </c>
      <c r="B140" s="7">
        <v>63</v>
      </c>
      <c r="C140" s="7" t="s">
        <v>38</v>
      </c>
      <c r="D140" s="7" t="s">
        <v>229</v>
      </c>
      <c r="E140" s="8" t="str">
        <f t="shared" si="0"/>
        <v>常駐</v>
      </c>
      <c r="H140" s="7" t="str">
        <f>IF(F140="","",IF(F140=VLOOKUP(A140,スキル!$A:$K,11,0),"ス",VLOOKUP(A140,スキル!$A:$J,F140+4,FALSE)))</f>
        <v/>
      </c>
      <c r="I140" s="7" t="str">
        <f>IF(F140="","",IF(F140=VLOOKUP(A140,スキル!$A:$K,11,0),"キ",100/H140))</f>
        <v/>
      </c>
      <c r="J140" s="7" t="str">
        <f>IF(F140="","",IF(F140=VLOOKUP(A140,スキル!$A:$K,11,0),"ル",ROUND(G140/I140,1)))</f>
        <v/>
      </c>
      <c r="K140" s="10" t="str">
        <f>IF(F140="","",IF(F140=VLOOKUP(A140,スキル!$A:$K,11,0),"Ｍ",ROUND(H140-J140,0)))</f>
        <v/>
      </c>
      <c r="L140" s="7" t="str">
        <f ca="1">IF(F140="","",IF(F140=VLOOKUP(A140,スキル!$A:$K,11,0),"Ａ",IF(F140=VLOOKUP(A140,スキル!$A:$K,11,0)-1,0,SUM(OFFSET(スキル!$A$2,MATCH(A140,スキル!$A$3:$A$1048576,0),F140+4,1,5-F140)))))</f>
        <v/>
      </c>
      <c r="M140" s="10">
        <f>IF(F140="",VLOOKUP(A140,スキル!$A:$K,10,0),IF(F140=VLOOKUP(A140,スキル!$A:$K,11,0),"Ｘ",K140+L140))</f>
        <v>36</v>
      </c>
      <c r="N140" s="11">
        <f>IF(C140="イベ","-",VLOOKUP(A140,スキル!$A:$K,10,0)*IF(C140="ハピ",10000,30000))</f>
        <v>1080000</v>
      </c>
      <c r="O140" s="11">
        <f t="shared" si="1"/>
        <v>0</v>
      </c>
      <c r="P140" s="11">
        <f>IF(C140="イベ","-",IF(F140=VLOOKUP(A140,スキル!$A:$K,11,0),0,IF(C140="ハピ",M140*10000,M140*30000)))</f>
        <v>1080000</v>
      </c>
      <c r="Q140" s="15" t="str">
        <f>VLOOKUP(A140,スキル!$A$3:$M$1000,13,0)</f>
        <v>縦ライン状にツムを消すよ！</v>
      </c>
    </row>
    <row r="141" spans="1:17" ht="18" customHeight="1">
      <c r="A141" s="7">
        <v>139</v>
      </c>
      <c r="B141" s="7">
        <v>64</v>
      </c>
      <c r="C141" s="7" t="s">
        <v>38</v>
      </c>
      <c r="D141" s="7" t="s">
        <v>230</v>
      </c>
      <c r="E141" s="8" t="str">
        <f t="shared" si="0"/>
        <v>常駐</v>
      </c>
      <c r="H141" s="7" t="str">
        <f>IF(F141="","",IF(F141=VLOOKUP(A141,スキル!$A:$K,11,0),"ス",VLOOKUP(A141,スキル!$A:$J,F141+4,FALSE)))</f>
        <v/>
      </c>
      <c r="I141" s="7" t="str">
        <f>IF(F141="","",IF(F141=VLOOKUP(A141,スキル!$A:$K,11,0),"キ",100/H141))</f>
        <v/>
      </c>
      <c r="J141" s="7" t="str">
        <f>IF(F141="","",IF(F141=VLOOKUP(A141,スキル!$A:$K,11,0),"ル",ROUND(G141/I141,1)))</f>
        <v/>
      </c>
      <c r="K141" s="10" t="str">
        <f>IF(F141="","",IF(F141=VLOOKUP(A141,スキル!$A:$K,11,0),"Ｍ",ROUND(H141-J141,0)))</f>
        <v/>
      </c>
      <c r="L141" s="7" t="str">
        <f ca="1">IF(F141="","",IF(F141=VLOOKUP(A141,スキル!$A:$K,11,0),"Ａ",IF(F141=VLOOKUP(A141,スキル!$A:$K,11,0)-1,0,SUM(OFFSET(スキル!$A$2,MATCH(A141,スキル!$A$3:$A$1048576,0),F141+4,1,5-F141)))))</f>
        <v/>
      </c>
      <c r="M141" s="10">
        <f>IF(F141="",VLOOKUP(A141,スキル!$A:$K,10,0),IF(F141=VLOOKUP(A141,スキル!$A:$K,11,0),"Ｘ",K141+L141))</f>
        <v>36</v>
      </c>
      <c r="N141" s="11">
        <f>IF(C141="イベ","-",VLOOKUP(A141,スキル!$A:$K,10,0)*IF(C141="ハピ",10000,30000))</f>
        <v>1080000</v>
      </c>
      <c r="O141" s="11">
        <f t="shared" si="1"/>
        <v>0</v>
      </c>
      <c r="P141" s="11">
        <f>IF(C141="イベ","-",IF(F141=VLOOKUP(A141,スキル!$A:$K,11,0),0,IF(C141="ハピ",M141*10000,M141*30000)))</f>
        <v>1080000</v>
      </c>
      <c r="Q141" s="15" t="str">
        <f>VLOOKUP(A141,スキル!$A$3:$M$1000,13,0)</f>
        <v>S字状にツムを消すよ！</v>
      </c>
    </row>
    <row r="142" spans="1:17" ht="18" customHeight="1">
      <c r="A142" s="7">
        <v>140</v>
      </c>
      <c r="B142" s="7">
        <v>65</v>
      </c>
      <c r="C142" s="7" t="s">
        <v>38</v>
      </c>
      <c r="D142" s="7" t="s">
        <v>232</v>
      </c>
      <c r="E142" s="8" t="str">
        <f t="shared" si="0"/>
        <v>常駐</v>
      </c>
      <c r="H142" s="7" t="str">
        <f>IF(F142="","",IF(F142=VLOOKUP(A142,スキル!$A:$K,11,0),"ス",VLOOKUP(A142,スキル!$A:$J,F142+4,FALSE)))</f>
        <v/>
      </c>
      <c r="I142" s="7" t="str">
        <f>IF(F142="","",IF(F142=VLOOKUP(A142,スキル!$A:$K,11,0),"キ",100/H142))</f>
        <v/>
      </c>
      <c r="J142" s="7" t="str">
        <f>IF(F142="","",IF(F142=VLOOKUP(A142,スキル!$A:$K,11,0),"ル",ROUND(G142/I142,1)))</f>
        <v/>
      </c>
      <c r="K142" s="10" t="str">
        <f>IF(F142="","",IF(F142=VLOOKUP(A142,スキル!$A:$K,11,0),"Ｍ",ROUND(H142-J142,0)))</f>
        <v/>
      </c>
      <c r="L142" s="7" t="str">
        <f ca="1">IF(F142="","",IF(F142=VLOOKUP(A142,スキル!$A:$K,11,0),"Ａ",IF(F142=VLOOKUP(A142,スキル!$A:$K,11,0)-1,0,SUM(OFFSET(スキル!$A$2,MATCH(A142,スキル!$A$3:$A$1048576,0),F142+4,1,5-F142)))))</f>
        <v/>
      </c>
      <c r="M142" s="10">
        <f>IF(F142="",VLOOKUP(A142,スキル!$A:$K,10,0),IF(F142=VLOOKUP(A142,スキル!$A:$K,11,0),"Ｘ",K142+L142))</f>
        <v>36</v>
      </c>
      <c r="N142" s="11">
        <f>IF(C142="イベ","-",VLOOKUP(A142,スキル!$A:$K,10,0)*IF(C142="ハピ",10000,30000))</f>
        <v>1080000</v>
      </c>
      <c r="O142" s="11">
        <f t="shared" si="1"/>
        <v>0</v>
      </c>
      <c r="P142" s="11">
        <f>IF(C142="イベ","-",IF(F142=VLOOKUP(A142,スキル!$A:$K,11,0),0,IF(C142="ハピ",M142*10000,M142*30000)))</f>
        <v>1080000</v>
      </c>
      <c r="Q142" s="15" t="str">
        <f>VLOOKUP(A142,スキル!$A$3:$M$1000,13,0)</f>
        <v>クロス状にツムをまとめて消すよ！</v>
      </c>
    </row>
    <row r="143" spans="1:17" ht="18" customHeight="1">
      <c r="A143" s="7">
        <v>141</v>
      </c>
      <c r="C143" s="7" t="s">
        <v>49</v>
      </c>
      <c r="D143" s="7" t="s">
        <v>233</v>
      </c>
      <c r="E143" s="8" t="str">
        <f t="shared" si="0"/>
        <v>イベ</v>
      </c>
      <c r="H143" s="7" t="str">
        <f>IF(F143="","",IF(F143=VLOOKUP(A143,スキル!$A:$K,11,0),"ス",VLOOKUP(A143,スキル!$A:$J,F143+4,FALSE)))</f>
        <v/>
      </c>
      <c r="I143" s="7" t="str">
        <f>IF(F143="","",IF(F143=VLOOKUP(A143,スキル!$A:$K,11,0),"キ",100/H143))</f>
        <v/>
      </c>
      <c r="J143" s="7" t="str">
        <f>IF(F143="","",IF(F143=VLOOKUP(A143,スキル!$A:$K,11,0),"ル",ROUND(G143/I143,1)))</f>
        <v/>
      </c>
      <c r="K143" s="10" t="str">
        <f>IF(F143="","",IF(F143=VLOOKUP(A143,スキル!$A:$K,11,0),"Ｍ",ROUND(H143-J143,0)))</f>
        <v/>
      </c>
      <c r="L143" s="7" t="str">
        <f ca="1">IF(F143="","",IF(F143=VLOOKUP(A143,スキル!$A:$K,11,0),"Ａ",IF(F143=VLOOKUP(A143,スキル!$A:$K,11,0)-1,0,SUM(OFFSET(スキル!$A$2,MATCH(A143,スキル!$A$3:$A$1048576,0),F143+4,1,5-F143)))))</f>
        <v/>
      </c>
      <c r="M143" s="10">
        <f>IF(F143="",VLOOKUP(A143,スキル!$A:$K,10,0),IF(F143=VLOOKUP(A143,スキル!$A:$K,11,0),"Ｘ",K143+L143))</f>
        <v>3</v>
      </c>
      <c r="N143" s="11" t="str">
        <f>IF(C143="イベ","-",VLOOKUP(A143,スキル!$A:$K,10,0)*IF(C143="ハピ",10000,30000))</f>
        <v>-</v>
      </c>
      <c r="O143" s="11" t="str">
        <f t="shared" si="1"/>
        <v>-</v>
      </c>
      <c r="P143" s="11" t="str">
        <f>IF(C143="イベ","-",IF(F143=VLOOKUP(A143,スキル!$A:$K,11,0),0,IF(C143="ハピ",M143*10000,M143*30000)))</f>
        <v>-</v>
      </c>
      <c r="Q143" s="15" t="str">
        <f>VLOOKUP(A143,スキル!$A$3:$M$1000,13,0)</f>
        <v>ランダムでツムを消すよ！</v>
      </c>
    </row>
    <row r="144" spans="1:17" ht="18" customHeight="1">
      <c r="A144" s="7">
        <v>142</v>
      </c>
      <c r="C144" s="7" t="s">
        <v>46</v>
      </c>
      <c r="D144" s="7" t="s">
        <v>234</v>
      </c>
      <c r="E144" s="8" t="str">
        <f t="shared" si="0"/>
        <v>期間</v>
      </c>
      <c r="H144" s="7" t="str">
        <f>IF(F144="","",IF(F144=VLOOKUP(A144,スキル!$A:$K,11,0),"ス",VLOOKUP(A144,スキル!$A:$J,F144+4,FALSE)))</f>
        <v/>
      </c>
      <c r="I144" s="7" t="str">
        <f>IF(F144="","",IF(F144=VLOOKUP(A144,スキル!$A:$K,11,0),"キ",100/H144))</f>
        <v/>
      </c>
      <c r="J144" s="7" t="str">
        <f>IF(F144="","",IF(F144=VLOOKUP(A144,スキル!$A:$K,11,0),"ル",ROUND(G144/I144,1)))</f>
        <v/>
      </c>
      <c r="K144" s="10" t="str">
        <f>IF(F144="","",IF(F144=VLOOKUP(A144,スキル!$A:$K,11,0),"Ｍ",ROUND(H144-J144,0)))</f>
        <v/>
      </c>
      <c r="L144" s="7" t="str">
        <f ca="1">IF(F144="","",IF(F144=VLOOKUP(A144,スキル!$A:$K,11,0),"Ａ",IF(F144=VLOOKUP(A144,スキル!$A:$K,11,0)-1,0,SUM(OFFSET(スキル!$A$2,MATCH(A144,スキル!$A$3:$A$1048576,0),F144+4,1,5-F144)))))</f>
        <v/>
      </c>
      <c r="M144" s="10">
        <f>IF(F144="",VLOOKUP(A144,スキル!$A:$K,10,0),IF(F144=VLOOKUP(A144,スキル!$A:$K,11,0),"Ｘ",K144+L144))</f>
        <v>36</v>
      </c>
      <c r="N144" s="11">
        <f>IF(C144="イベ","-",VLOOKUP(A144,スキル!$A:$K,10,0)*IF(C144="ハピ",10000,30000))</f>
        <v>1080000</v>
      </c>
      <c r="O144" s="11">
        <f t="shared" si="1"/>
        <v>0</v>
      </c>
      <c r="P144" s="11">
        <f>IF(C144="イベ","-",IF(F144=VLOOKUP(A144,スキル!$A:$K,11,0),0,IF(C144="ハピ",M144*10000,M144*30000)))</f>
        <v>1080000</v>
      </c>
      <c r="Q144" s="15" t="str">
        <f>VLOOKUP(A144,スキル!$A$3:$M$1000,13,0)</f>
        <v>フィーバーがはじまり横ライン状にツムを消すよ！</v>
      </c>
    </row>
    <row r="145" spans="1:17" ht="18" customHeight="1">
      <c r="A145" s="7">
        <v>143</v>
      </c>
      <c r="C145" s="7" t="s">
        <v>46</v>
      </c>
      <c r="D145" s="7" t="s">
        <v>236</v>
      </c>
      <c r="E145" s="8" t="str">
        <f t="shared" si="0"/>
        <v>期間</v>
      </c>
      <c r="H145" s="7" t="str">
        <f>IF(F145="","",IF(F145=VLOOKUP(A145,スキル!$A:$K,11,0),"ス",VLOOKUP(A145,スキル!$A:$J,F145+4,FALSE)))</f>
        <v/>
      </c>
      <c r="I145" s="7" t="str">
        <f>IF(F145="","",IF(F145=VLOOKUP(A145,スキル!$A:$K,11,0),"キ",100/H145))</f>
        <v/>
      </c>
      <c r="J145" s="7" t="str">
        <f>IF(F145="","",IF(F145=VLOOKUP(A145,スキル!$A:$K,11,0),"ル",ROUND(G145/I145,1)))</f>
        <v/>
      </c>
      <c r="K145" s="10" t="str">
        <f>IF(F145="","",IF(F145=VLOOKUP(A145,スキル!$A:$K,11,0),"Ｍ",ROUND(H145-J145,0)))</f>
        <v/>
      </c>
      <c r="L145" s="7" t="str">
        <f ca="1">IF(F145="","",IF(F145=VLOOKUP(A145,スキル!$A:$K,11,0),"Ａ",IF(F145=VLOOKUP(A145,スキル!$A:$K,11,0)-1,0,SUM(OFFSET(スキル!$A$2,MATCH(A145,スキル!$A$3:$A$1048576,0),F145+4,1,5-F145)))))</f>
        <v/>
      </c>
      <c r="M145" s="10">
        <f>IF(F145="",VLOOKUP(A145,スキル!$A:$K,10,0),IF(F145=VLOOKUP(A145,スキル!$A:$K,11,0),"Ｘ",K145+L145))</f>
        <v>32</v>
      </c>
      <c r="N145" s="11">
        <f>IF(C145="イベ","-",VLOOKUP(A145,スキル!$A:$K,10,0)*IF(C145="ハピ",10000,30000))</f>
        <v>960000</v>
      </c>
      <c r="O145" s="11">
        <f t="shared" si="1"/>
        <v>0</v>
      </c>
      <c r="P145" s="11">
        <f>IF(C145="イベ","-",IF(F145=VLOOKUP(A145,スキル!$A:$K,11,0),0,IF(C145="ハピ",M145*10000,M145*30000)))</f>
        <v>960000</v>
      </c>
      <c r="Q145" s="15" t="str">
        <f>VLOOKUP(A145,スキル!$A$3:$M$1000,13,0)</f>
        <v>フィーバーがはじまり横ラインにツム消し＆ボムが発生するよ！</v>
      </c>
    </row>
    <row r="146" spans="1:17" ht="18" customHeight="1">
      <c r="A146" s="7">
        <v>144</v>
      </c>
      <c r="C146" s="7" t="s">
        <v>46</v>
      </c>
      <c r="D146" s="7" t="s">
        <v>238</v>
      </c>
      <c r="E146" s="8" t="str">
        <f t="shared" si="0"/>
        <v>期間</v>
      </c>
      <c r="H146" s="7" t="str">
        <f>IF(F146="","",IF(F146=VLOOKUP(A146,スキル!$A:$K,11,0),"ス",VLOOKUP(A146,スキル!$A:$J,F146+4,FALSE)))</f>
        <v/>
      </c>
      <c r="I146" s="7" t="str">
        <f>IF(F146="","",IF(F146=VLOOKUP(A146,スキル!$A:$K,11,0),"キ",100/H146))</f>
        <v/>
      </c>
      <c r="J146" s="7" t="str">
        <f>IF(F146="","",IF(F146=VLOOKUP(A146,スキル!$A:$K,11,0),"ル",ROUND(G146/I146,1)))</f>
        <v/>
      </c>
      <c r="K146" s="10" t="str">
        <f>IF(F146="","",IF(F146=VLOOKUP(A146,スキル!$A:$K,11,0),"Ｍ",ROUND(H146-J146,0)))</f>
        <v/>
      </c>
      <c r="L146" s="7" t="str">
        <f ca="1">IF(F146="","",IF(F146=VLOOKUP(A146,スキル!$A:$K,11,0),"Ａ",IF(F146=VLOOKUP(A146,スキル!$A:$K,11,0)-1,0,SUM(OFFSET(スキル!$A$2,MATCH(A146,スキル!$A$3:$A$1048576,0),F146+4,1,5-F146)))))</f>
        <v/>
      </c>
      <c r="M146" s="10">
        <f>IF(F146="",VLOOKUP(A146,スキル!$A:$K,10,0),IF(F146=VLOOKUP(A146,スキル!$A:$K,11,0),"Ｘ",K146+L146))</f>
        <v>32</v>
      </c>
      <c r="N146" s="11">
        <f>IF(C146="イベ","-",VLOOKUP(A146,スキル!$A:$K,10,0)*IF(C146="ハピ",10000,30000))</f>
        <v>960000</v>
      </c>
      <c r="O146" s="11">
        <f t="shared" si="1"/>
        <v>0</v>
      </c>
      <c r="P146" s="11">
        <f>IF(C146="イベ","-",IF(F146=VLOOKUP(A146,スキル!$A:$K,11,0),0,IF(C146="ハピ",M146*10000,M146*30000)))</f>
        <v>960000</v>
      </c>
      <c r="Q146" s="15" t="str">
        <f>VLOOKUP(A146,スキル!$A$3:$M$1000,13,0)</f>
        <v>画面下のツムをまとめて消すよ！</v>
      </c>
    </row>
    <row r="147" spans="1:17" ht="18" customHeight="1">
      <c r="A147" s="7">
        <v>145</v>
      </c>
      <c r="C147" s="7" t="s">
        <v>46</v>
      </c>
      <c r="D147" s="7" t="s">
        <v>239</v>
      </c>
      <c r="E147" s="8" t="str">
        <f t="shared" si="0"/>
        <v>期間</v>
      </c>
      <c r="H147" s="7" t="str">
        <f>IF(F147="","",IF(F147=VLOOKUP(A147,スキル!$A:$K,11,0),"ス",VLOOKUP(A147,スキル!$A:$J,F147+4,FALSE)))</f>
        <v/>
      </c>
      <c r="I147" s="7" t="str">
        <f>IF(F147="","",IF(F147=VLOOKUP(A147,スキル!$A:$K,11,0),"キ",100/H147))</f>
        <v/>
      </c>
      <c r="J147" s="7" t="str">
        <f>IF(F147="","",IF(F147=VLOOKUP(A147,スキル!$A:$K,11,0),"ル",ROUND(G147/I147,1)))</f>
        <v/>
      </c>
      <c r="K147" s="10" t="str">
        <f>IF(F147="","",IF(F147=VLOOKUP(A147,スキル!$A:$K,11,0),"Ｍ",ROUND(H147-J147,0)))</f>
        <v/>
      </c>
      <c r="L147" s="7" t="str">
        <f ca="1">IF(F147="","",IF(F147=VLOOKUP(A147,スキル!$A:$K,11,0),"Ａ",IF(F147=VLOOKUP(A147,スキル!$A:$K,11,0)-1,0,SUM(OFFSET(スキル!$A$2,MATCH(A147,スキル!$A$3:$A$1048576,0),F147+4,1,5-F147)))))</f>
        <v/>
      </c>
      <c r="M147" s="10">
        <f>IF(F147="",VLOOKUP(A147,スキル!$A:$K,10,0),IF(F147=VLOOKUP(A147,スキル!$A:$K,11,0),"Ｘ",K147+L147))</f>
        <v>28</v>
      </c>
      <c r="N147" s="11">
        <f>IF(C147="イベ","-",VLOOKUP(A147,スキル!$A:$K,10,0)*IF(C147="ハピ",10000,30000))</f>
        <v>840000</v>
      </c>
      <c r="O147" s="11">
        <f t="shared" si="1"/>
        <v>0</v>
      </c>
      <c r="P147" s="11">
        <f>IF(C147="イベ","-",IF(F147=VLOOKUP(A147,スキル!$A:$K,11,0),0,IF(C147="ハピ",M147*10000,M147*30000)))</f>
        <v>840000</v>
      </c>
      <c r="Q147" s="15" t="str">
        <f>VLOOKUP(A147,スキル!$A$3:$M$1000,13,0)</f>
        <v>ランダムでツムを消すよ！</v>
      </c>
    </row>
    <row r="148" spans="1:17" ht="18" customHeight="1">
      <c r="A148" s="7">
        <v>146</v>
      </c>
      <c r="C148" s="7" t="s">
        <v>46</v>
      </c>
      <c r="D148" s="7" t="s">
        <v>240</v>
      </c>
      <c r="E148" s="8" t="str">
        <f t="shared" si="0"/>
        <v>期間</v>
      </c>
      <c r="H148" s="7" t="str">
        <f>IF(F148="","",IF(F148=VLOOKUP(A148,スキル!$A:$K,11,0),"ス",VLOOKUP(A148,スキル!$A:$J,F148+4,FALSE)))</f>
        <v/>
      </c>
      <c r="I148" s="7" t="str">
        <f>IF(F148="","",IF(F148=VLOOKUP(A148,スキル!$A:$K,11,0),"キ",100/H148))</f>
        <v/>
      </c>
      <c r="J148" s="7" t="str">
        <f>IF(F148="","",IF(F148=VLOOKUP(A148,スキル!$A:$K,11,0),"ル",ROUND(G148/I148,1)))</f>
        <v/>
      </c>
      <c r="K148" s="10" t="str">
        <f>IF(F148="","",IF(F148=VLOOKUP(A148,スキル!$A:$K,11,0),"Ｍ",ROUND(H148-J148,0)))</f>
        <v/>
      </c>
      <c r="L148" s="7" t="str">
        <f ca="1">IF(F148="","",IF(F148=VLOOKUP(A148,スキル!$A:$K,11,0),"Ａ",IF(F148=VLOOKUP(A148,スキル!$A:$K,11,0)-1,0,SUM(OFFSET(スキル!$A$2,MATCH(A148,スキル!$A$3:$A$1048576,0),F148+4,1,5-F148)))))</f>
        <v/>
      </c>
      <c r="M148" s="10">
        <f>IF(F148="",VLOOKUP(A148,スキル!$A:$K,10,0),IF(F148=VLOOKUP(A148,スキル!$A:$K,11,0),"Ｘ",K148+L148))</f>
        <v>36</v>
      </c>
      <c r="N148" s="11">
        <f>IF(C148="イベ","-",VLOOKUP(A148,スキル!$A:$K,10,0)*IF(C148="ハピ",10000,30000))</f>
        <v>1080000</v>
      </c>
      <c r="O148" s="11">
        <f t="shared" si="1"/>
        <v>0</v>
      </c>
      <c r="P148" s="11">
        <f>IF(C148="イベ","-",IF(F148=VLOOKUP(A148,スキル!$A:$K,11,0),0,IF(C148="ハピ",M148*10000,M148*30000)))</f>
        <v>1080000</v>
      </c>
      <c r="Q148" s="15" t="str">
        <f>VLOOKUP(A148,スキル!$A$3:$M$1000,13,0)</f>
        <v>縦ライン状にツムを消すよ！</v>
      </c>
    </row>
    <row r="149" spans="1:17" ht="18" customHeight="1">
      <c r="A149" s="7">
        <v>147</v>
      </c>
      <c r="C149" s="7" t="s">
        <v>46</v>
      </c>
      <c r="D149" s="7" t="s">
        <v>241</v>
      </c>
      <c r="E149" s="8" t="str">
        <f t="shared" si="0"/>
        <v>期間</v>
      </c>
      <c r="H149" s="7" t="str">
        <f>IF(F149="","",IF(F149=VLOOKUP(A149,スキル!$A:$K,11,0),"ス",VLOOKUP(A149,スキル!$A:$J,F149+4,FALSE)))</f>
        <v/>
      </c>
      <c r="I149" s="7" t="str">
        <f>IF(F149="","",IF(F149=VLOOKUP(A149,スキル!$A:$K,11,0),"キ",100/H149))</f>
        <v/>
      </c>
      <c r="J149" s="7" t="str">
        <f>IF(F149="","",IF(F149=VLOOKUP(A149,スキル!$A:$K,11,0),"ル",ROUND(G149/I149,1)))</f>
        <v/>
      </c>
      <c r="K149" s="10" t="str">
        <f>IF(F149="","",IF(F149=VLOOKUP(A149,スキル!$A:$K,11,0),"Ｍ",ROUND(H149-J149,0)))</f>
        <v/>
      </c>
      <c r="L149" s="7" t="str">
        <f ca="1">IF(F149="","",IF(F149=VLOOKUP(A149,スキル!$A:$K,11,0),"Ａ",IF(F149=VLOOKUP(A149,スキル!$A:$K,11,0)-1,0,SUM(OFFSET(スキル!$A$2,MATCH(A149,スキル!$A$3:$A$1048576,0),F149+4,1,5-F149)))))</f>
        <v/>
      </c>
      <c r="M149" s="10">
        <f>IF(F149="",VLOOKUP(A149,スキル!$A:$K,10,0),IF(F149=VLOOKUP(A149,スキル!$A:$K,11,0),"Ｘ",K149+L149))</f>
        <v>36</v>
      </c>
      <c r="N149" s="11">
        <f>IF(C149="イベ","-",VLOOKUP(A149,スキル!$A:$K,10,0)*IF(C149="ハピ",10000,30000))</f>
        <v>1080000</v>
      </c>
      <c r="O149" s="11">
        <f t="shared" si="1"/>
        <v>0</v>
      </c>
      <c r="P149" s="11">
        <f>IF(C149="イベ","-",IF(F149=VLOOKUP(A149,スキル!$A:$K,11,0),0,IF(C149="ハピ",M149*10000,M149*30000)))</f>
        <v>1080000</v>
      </c>
      <c r="Q149" s="15" t="str">
        <f>VLOOKUP(A149,スキル!$A$3:$M$1000,13,0)</f>
        <v>なぞった方向に消すよ！　ゆっくりなぞると太く消すよ！</v>
      </c>
    </row>
    <row r="150" spans="1:17" ht="18" customHeight="1">
      <c r="A150" s="7">
        <v>148</v>
      </c>
      <c r="C150" s="7" t="s">
        <v>46</v>
      </c>
      <c r="D150" s="7" t="s">
        <v>242</v>
      </c>
      <c r="E150" s="8" t="str">
        <f t="shared" si="0"/>
        <v>期間</v>
      </c>
      <c r="H150" s="7" t="str">
        <f>IF(F150="","",IF(F150=VLOOKUP(A150,スキル!$A:$K,11,0),"ス",VLOOKUP(A150,スキル!$A:$J,F150+4,FALSE)))</f>
        <v/>
      </c>
      <c r="I150" s="7" t="str">
        <f>IF(F150="","",IF(F150=VLOOKUP(A150,スキル!$A:$K,11,0),"キ",100/H150))</f>
        <v/>
      </c>
      <c r="J150" s="7" t="str">
        <f>IF(F150="","",IF(F150=VLOOKUP(A150,スキル!$A:$K,11,0),"ル",ROUND(G150/I150,1)))</f>
        <v/>
      </c>
      <c r="K150" s="10" t="str">
        <f>IF(F150="","",IF(F150=VLOOKUP(A150,スキル!$A:$K,11,0),"Ｍ",ROUND(H150-J150,0)))</f>
        <v/>
      </c>
      <c r="L150" s="7" t="str">
        <f ca="1">IF(F150="","",IF(F150=VLOOKUP(A150,スキル!$A:$K,11,0),"Ａ",IF(F150=VLOOKUP(A150,スキル!$A:$K,11,0)-1,0,SUM(OFFSET(スキル!$A$2,MATCH(A150,スキル!$A$3:$A$1048576,0),F150+4,1,5-F150)))))</f>
        <v/>
      </c>
      <c r="M150" s="10">
        <f>IF(F150="",VLOOKUP(A150,スキル!$A:$K,10,0),IF(F150=VLOOKUP(A150,スキル!$A:$K,11,0),"Ｘ",K150+L150))</f>
        <v>36</v>
      </c>
      <c r="N150" s="11">
        <f>IF(C150="イベ","-",VLOOKUP(A150,スキル!$A:$K,10,0)*IF(C150="ハピ",10000,30000))</f>
        <v>1080000</v>
      </c>
      <c r="O150" s="11">
        <f t="shared" si="1"/>
        <v>0</v>
      </c>
      <c r="P150" s="11">
        <f>IF(C150="イベ","-",IF(F150=VLOOKUP(A150,スキル!$A:$K,11,0),0,IF(C150="ハピ",M150*10000,M150*30000)))</f>
        <v>1080000</v>
      </c>
      <c r="Q150" s="15" t="str">
        <f>VLOOKUP(A150,スキル!$A$3:$M$1000,13,0)</f>
        <v>タイミングでタップ 中央のツムを消すよ！</v>
      </c>
    </row>
    <row r="151" spans="1:17" ht="18" customHeight="1">
      <c r="A151" s="7">
        <v>149</v>
      </c>
      <c r="C151" s="7" t="s">
        <v>46</v>
      </c>
      <c r="D151" s="7" t="s">
        <v>243</v>
      </c>
      <c r="E151" s="8" t="str">
        <f t="shared" si="0"/>
        <v>期間</v>
      </c>
      <c r="H151" s="7" t="str">
        <f>IF(F151="","",IF(F151=VLOOKUP(A151,スキル!$A:$K,11,0),"ス",VLOOKUP(A151,スキル!$A:$J,F151+4,FALSE)))</f>
        <v/>
      </c>
      <c r="I151" s="7" t="str">
        <f>IF(F151="","",IF(F151=VLOOKUP(A151,スキル!$A:$K,11,0),"キ",100/H151))</f>
        <v/>
      </c>
      <c r="J151" s="7" t="str">
        <f>IF(F151="","",IF(F151=VLOOKUP(A151,スキル!$A:$K,11,0),"ル",ROUND(G151/I151,1)))</f>
        <v/>
      </c>
      <c r="K151" s="10" t="str">
        <f>IF(F151="","",IF(F151=VLOOKUP(A151,スキル!$A:$K,11,0),"Ｍ",ROUND(H151-J151,0)))</f>
        <v/>
      </c>
      <c r="L151" s="7" t="str">
        <f ca="1">IF(F151="","",IF(F151=VLOOKUP(A151,スキル!$A:$K,11,0),"Ａ",IF(F151=VLOOKUP(A151,スキル!$A:$K,11,0)-1,0,SUM(OFFSET(スキル!$A$2,MATCH(A151,スキル!$A$3:$A$1048576,0),F151+4,1,5-F151)))))</f>
        <v/>
      </c>
      <c r="M151" s="10">
        <f>IF(F151="",VLOOKUP(A151,スキル!$A:$K,10,0),IF(F151=VLOOKUP(A151,スキル!$A:$K,11,0),"Ｘ",K151+L151))</f>
        <v>36</v>
      </c>
      <c r="N151" s="11">
        <f>IF(C151="イベ","-",VLOOKUP(A151,スキル!$A:$K,10,0)*IF(C151="ハピ",10000,30000))</f>
        <v>1080000</v>
      </c>
      <c r="O151" s="11">
        <f t="shared" si="1"/>
        <v>0</v>
      </c>
      <c r="P151" s="11">
        <f>IF(C151="イベ","-",IF(F151=VLOOKUP(A151,スキル!$A:$K,11,0),0,IF(C151="ハピ",M151*10000,M151*30000)))</f>
        <v>1080000</v>
      </c>
      <c r="Q151" s="15" t="str">
        <f>VLOOKUP(A151,スキル!$A$3:$M$1000,13,0)</f>
        <v>横ライン状にツムを消すよ！</v>
      </c>
    </row>
    <row r="152" spans="1:17" ht="18" customHeight="1">
      <c r="A152" s="7">
        <v>150</v>
      </c>
      <c r="C152" s="7" t="s">
        <v>46</v>
      </c>
      <c r="D152" s="7" t="s">
        <v>244</v>
      </c>
      <c r="E152" s="8" t="str">
        <f t="shared" si="0"/>
        <v>期間</v>
      </c>
      <c r="H152" s="7" t="str">
        <f>IF(F152="","",IF(F152=VLOOKUP(A152,スキル!$A:$K,11,0),"ス",VLOOKUP(A152,スキル!$A:$J,F152+4,FALSE)))</f>
        <v/>
      </c>
      <c r="I152" s="7" t="str">
        <f>IF(F152="","",IF(F152=VLOOKUP(A152,スキル!$A:$K,11,0),"キ",100/H152))</f>
        <v/>
      </c>
      <c r="J152" s="7" t="str">
        <f>IF(F152="","",IF(F152=VLOOKUP(A152,スキル!$A:$K,11,0),"ル",ROUND(G152/I152,1)))</f>
        <v/>
      </c>
      <c r="K152" s="10" t="str">
        <f>IF(F152="","",IF(F152=VLOOKUP(A152,スキル!$A:$K,11,0),"Ｍ",ROUND(H152-J152,0)))</f>
        <v/>
      </c>
      <c r="L152" s="7" t="str">
        <f ca="1">IF(F152="","",IF(F152=VLOOKUP(A152,スキル!$A:$K,11,0),"Ａ",IF(F152=VLOOKUP(A152,スキル!$A:$K,11,0)-1,0,SUM(OFFSET(スキル!$A$2,MATCH(A152,スキル!$A$3:$A$1048576,0),F152+4,1,5-F152)))))</f>
        <v/>
      </c>
      <c r="M152" s="10">
        <f>IF(F152="",VLOOKUP(A152,スキル!$A:$K,10,0),IF(F152=VLOOKUP(A152,スキル!$A:$K,11,0),"Ｘ",K152+L152))</f>
        <v>29</v>
      </c>
      <c r="N152" s="11">
        <f>IF(C152="イベ","-",VLOOKUP(A152,スキル!$A:$K,10,0)*IF(C152="ハピ",10000,30000))</f>
        <v>870000</v>
      </c>
      <c r="O152" s="11">
        <f t="shared" si="1"/>
        <v>0</v>
      </c>
      <c r="P152" s="11">
        <f>IF(C152="イベ","-",IF(F152=VLOOKUP(A152,スキル!$A:$K,11,0),0,IF(C152="ハピ",M152*10000,M152*30000)))</f>
        <v>870000</v>
      </c>
      <c r="Q152" s="15" t="str">
        <f>VLOOKUP(A152,スキル!$A$3:$M$1000,13,0)</f>
        <v>光った目のK-2SOをタップ　中央のツムを消すよ！</v>
      </c>
    </row>
    <row r="153" spans="1:17" ht="18" customHeight="1">
      <c r="A153" s="7">
        <v>151</v>
      </c>
      <c r="C153" s="7" t="s">
        <v>49</v>
      </c>
      <c r="D153" s="7" t="s">
        <v>246</v>
      </c>
      <c r="E153" s="8" t="str">
        <f t="shared" si="0"/>
        <v>イベ</v>
      </c>
      <c r="H153" s="7" t="str">
        <f>IF(F153="","",IF(F153=VLOOKUP(A153,スキル!$A:$K,11,0),"ス",VLOOKUP(A153,スキル!$A:$J,F153+4,FALSE)))</f>
        <v/>
      </c>
      <c r="I153" s="7" t="str">
        <f>IF(F153="","",IF(F153=VLOOKUP(A153,スキル!$A:$K,11,0),"キ",100/H153))</f>
        <v/>
      </c>
      <c r="J153" s="7" t="str">
        <f>IF(F153="","",IF(F153=VLOOKUP(A153,スキル!$A:$K,11,0),"ル",ROUND(G153/I153,1)))</f>
        <v/>
      </c>
      <c r="K153" s="10" t="str">
        <f>IF(F153="","",IF(F153=VLOOKUP(A153,スキル!$A:$K,11,0),"Ｍ",ROUND(H153-J153,0)))</f>
        <v/>
      </c>
      <c r="L153" s="7" t="str">
        <f ca="1">IF(F153="","",IF(F153=VLOOKUP(A153,スキル!$A:$K,11,0),"Ａ",IF(F153=VLOOKUP(A153,スキル!$A:$K,11,0)-1,0,SUM(OFFSET(スキル!$A$2,MATCH(A153,スキル!$A$3:$A$1048576,0),F153+4,1,5-F153)))))</f>
        <v/>
      </c>
      <c r="M153" s="10">
        <f>IF(F153="",VLOOKUP(A153,スキル!$A:$K,10,0),IF(F153=VLOOKUP(A153,スキル!$A:$K,11,0),"Ｘ",K153+L153))</f>
        <v>3</v>
      </c>
      <c r="N153" s="11" t="str">
        <f>IF(C153="イベ","-",VLOOKUP(A153,スキル!$A:$K,10,0)*IF(C153="ハピ",10000,30000))</f>
        <v>-</v>
      </c>
      <c r="O153" s="11" t="str">
        <f t="shared" si="1"/>
        <v>-</v>
      </c>
      <c r="P153" s="11" t="str">
        <f>IF(C153="イベ","-",IF(F153=VLOOKUP(A153,スキル!$A:$K,11,0),0,IF(C153="ハピ",M153*10000,M153*30000)))</f>
        <v>-</v>
      </c>
      <c r="Q153" s="15" t="str">
        <f>VLOOKUP(A153,スキル!$A$3:$M$1000,13,0)</f>
        <v>数ヶ所でまとまってツムを消すよ！</v>
      </c>
    </row>
    <row r="154" spans="1:17" ht="18" customHeight="1">
      <c r="A154" s="7">
        <v>152</v>
      </c>
      <c r="C154" s="7" t="s">
        <v>46</v>
      </c>
      <c r="D154" s="7" t="s">
        <v>247</v>
      </c>
      <c r="E154" s="8" t="str">
        <f t="shared" si="0"/>
        <v>期間</v>
      </c>
      <c r="H154" s="7" t="str">
        <f>IF(F154="","",IF(F154=VLOOKUP(A154,スキル!$A:$K,11,0),"ス",VLOOKUP(A154,スキル!$A:$J,F154+4,FALSE)))</f>
        <v/>
      </c>
      <c r="I154" s="7" t="str">
        <f>IF(F154="","",IF(F154=VLOOKUP(A154,スキル!$A:$K,11,0),"キ",100/H154))</f>
        <v/>
      </c>
      <c r="J154" s="7" t="str">
        <f>IF(F154="","",IF(F154=VLOOKUP(A154,スキル!$A:$K,11,0),"ル",ROUND(G154/I154,1)))</f>
        <v/>
      </c>
      <c r="K154" s="10" t="str">
        <f>IF(F154="","",IF(F154=VLOOKUP(A154,スキル!$A:$K,11,0),"Ｍ",ROUND(H154-J154,0)))</f>
        <v/>
      </c>
      <c r="L154" s="7" t="str">
        <f ca="1">IF(F154="","",IF(F154=VLOOKUP(A154,スキル!$A:$K,11,0),"Ａ",IF(F154=VLOOKUP(A154,スキル!$A:$K,11,0)-1,0,SUM(OFFSET(スキル!$A$2,MATCH(A154,スキル!$A$3:$A$1048576,0),F154+4,1,5-F154)))))</f>
        <v/>
      </c>
      <c r="M154" s="10">
        <f>IF(F154="",VLOOKUP(A154,スキル!$A:$K,10,0),IF(F154=VLOOKUP(A154,スキル!$A:$K,11,0),"Ｘ",K154+L154))</f>
        <v>15</v>
      </c>
      <c r="N154" s="11">
        <f>IF(C154="イベ","-",VLOOKUP(A154,スキル!$A:$K,10,0)*IF(C154="ハピ",10000,30000))</f>
        <v>450000</v>
      </c>
      <c r="O154" s="11">
        <f t="shared" si="1"/>
        <v>0</v>
      </c>
      <c r="P154" s="11">
        <f>IF(C154="イベ","-",IF(F154=VLOOKUP(A154,スキル!$A:$K,11,0),0,IF(C154="ハピ",M154*10000,M154*30000)))</f>
        <v>450000</v>
      </c>
      <c r="Q154" s="15" t="str">
        <f>VLOOKUP(A154,スキル!$A$3:$M$1000,13,0)</f>
        <v>縦ライン状にツムを消してコインがたくさん出るよ！</v>
      </c>
    </row>
    <row r="155" spans="1:17" ht="18" customHeight="1">
      <c r="A155" s="7">
        <v>153</v>
      </c>
      <c r="C155" s="7" t="s">
        <v>46</v>
      </c>
      <c r="D155" s="7" t="s">
        <v>249</v>
      </c>
      <c r="E155" s="8" t="str">
        <f t="shared" si="0"/>
        <v>期間</v>
      </c>
      <c r="H155" s="7" t="str">
        <f>IF(F155="","",IF(F155=VLOOKUP(A155,スキル!$A:$K,11,0),"ス",VLOOKUP(A155,スキル!$A:$J,F155+4,FALSE)))</f>
        <v/>
      </c>
      <c r="I155" s="7" t="str">
        <f>IF(F155="","",IF(F155=VLOOKUP(A155,スキル!$A:$K,11,0),"キ",100/H155))</f>
        <v/>
      </c>
      <c r="J155" s="7" t="str">
        <f>IF(F155="","",IF(F155=VLOOKUP(A155,スキル!$A:$K,11,0),"ル",ROUND(G155/I155,1)))</f>
        <v/>
      </c>
      <c r="K155" s="10" t="str">
        <f>IF(F155="","",IF(F155=VLOOKUP(A155,スキル!$A:$K,11,0),"Ｍ",ROUND(H155-J155,0)))</f>
        <v/>
      </c>
      <c r="L155" s="7" t="str">
        <f ca="1">IF(F155="","",IF(F155=VLOOKUP(A155,スキル!$A:$K,11,0),"Ａ",IF(F155=VLOOKUP(A155,スキル!$A:$K,11,0)-1,0,SUM(OFFSET(スキル!$A$2,MATCH(A155,スキル!$A$3:$A$1048576,0),F155+4,1,5-F155)))))</f>
        <v/>
      </c>
      <c r="M155" s="10">
        <f>IF(F155="",VLOOKUP(A155,スキル!$A:$K,10,0),IF(F155=VLOOKUP(A155,スキル!$A:$K,11,0),"Ｘ",K155+L155))</f>
        <v>30</v>
      </c>
      <c r="N155" s="11">
        <f>IF(C155="イベ","-",VLOOKUP(A155,スキル!$A:$K,10,0)*IF(C155="ハピ",10000,30000))</f>
        <v>900000</v>
      </c>
      <c r="O155" s="11">
        <f t="shared" si="1"/>
        <v>0</v>
      </c>
      <c r="P155" s="11">
        <f>IF(C155="イベ","-",IF(F155=VLOOKUP(A155,スキル!$A:$K,11,0),0,IF(C155="ハピ",M155*10000,M155*30000)))</f>
        <v>900000</v>
      </c>
      <c r="Q155" s="15" t="str">
        <f>VLOOKUP(A155,スキル!$A$3:$M$1000,13,0)</f>
        <v>横ライン状にツムを消すよ！</v>
      </c>
    </row>
    <row r="156" spans="1:17" ht="18" customHeight="1">
      <c r="A156" s="7">
        <v>154</v>
      </c>
      <c r="C156" s="7" t="s">
        <v>46</v>
      </c>
      <c r="D156" s="7" t="s">
        <v>250</v>
      </c>
      <c r="E156" s="8" t="str">
        <f t="shared" si="0"/>
        <v>期間</v>
      </c>
      <c r="H156" s="7" t="str">
        <f>IF(F156="","",IF(F156=VLOOKUP(A156,スキル!$A:$K,11,0),"ス",VLOOKUP(A156,スキル!$A:$J,F156+4,FALSE)))</f>
        <v/>
      </c>
      <c r="I156" s="7" t="str">
        <f>IF(F156="","",IF(F156=VLOOKUP(A156,スキル!$A:$K,11,0),"キ",100/H156))</f>
        <v/>
      </c>
      <c r="J156" s="7" t="str">
        <f>IF(F156="","",IF(F156=VLOOKUP(A156,スキル!$A:$K,11,0),"ル",ROUND(G156/I156,1)))</f>
        <v/>
      </c>
      <c r="K156" s="10" t="str">
        <f>IF(F156="","",IF(F156=VLOOKUP(A156,スキル!$A:$K,11,0),"Ｍ",ROUND(H156-J156,0)))</f>
        <v/>
      </c>
      <c r="L156" s="7" t="str">
        <f ca="1">IF(F156="","",IF(F156=VLOOKUP(A156,スキル!$A:$K,11,0),"Ａ",IF(F156=VLOOKUP(A156,スキル!$A:$K,11,0)-1,0,SUM(OFFSET(スキル!$A$2,MATCH(A156,スキル!$A$3:$A$1048576,0),F156+4,1,5-F156)))))</f>
        <v/>
      </c>
      <c r="M156" s="10">
        <f>IF(F156="",VLOOKUP(A156,スキル!$A:$K,10,0),IF(F156=VLOOKUP(A156,スキル!$A:$K,11,0),"Ｘ",K156+L156))</f>
        <v>36</v>
      </c>
      <c r="N156" s="11">
        <f>IF(C156="イベ","-",VLOOKUP(A156,スキル!$A:$K,10,0)*IF(C156="ハピ",10000,30000))</f>
        <v>1080000</v>
      </c>
      <c r="O156" s="11">
        <f t="shared" si="1"/>
        <v>0</v>
      </c>
      <c r="P156" s="11">
        <f>IF(C156="イベ","-",IF(F156=VLOOKUP(A156,スキル!$A:$K,11,0),0,IF(C156="ハピ",M156*10000,M156*30000)))</f>
        <v>1080000</v>
      </c>
      <c r="Q156" s="15" t="str">
        <f>VLOOKUP(A156,スキル!$A$3:$M$1000,13,0)</f>
        <v>横ライン状にツムを消すよ！</v>
      </c>
    </row>
    <row r="157" spans="1:17" ht="18" customHeight="1">
      <c r="A157" s="7">
        <v>155</v>
      </c>
      <c r="C157" s="7" t="s">
        <v>46</v>
      </c>
      <c r="D157" s="7" t="s">
        <v>251</v>
      </c>
      <c r="E157" s="8" t="str">
        <f t="shared" si="0"/>
        <v>期間</v>
      </c>
      <c r="H157" s="7" t="str">
        <f>IF(F157="","",IF(F157=VLOOKUP(A157,スキル!$A:$K,11,0),"ス",VLOOKUP(A157,スキル!$A:$J,F157+4,FALSE)))</f>
        <v/>
      </c>
      <c r="I157" s="7" t="str">
        <f>IF(F157="","",IF(F157=VLOOKUP(A157,スキル!$A:$K,11,0),"キ",100/H157))</f>
        <v/>
      </c>
      <c r="J157" s="7" t="str">
        <f>IF(F157="","",IF(F157=VLOOKUP(A157,スキル!$A:$K,11,0),"ル",ROUND(G157/I157,1)))</f>
        <v/>
      </c>
      <c r="K157" s="10" t="str">
        <f>IF(F157="","",IF(F157=VLOOKUP(A157,スキル!$A:$K,11,0),"Ｍ",ROUND(H157-J157,0)))</f>
        <v/>
      </c>
      <c r="L157" s="7" t="str">
        <f ca="1">IF(F157="","",IF(F157=VLOOKUP(A157,スキル!$A:$K,11,0),"Ａ",IF(F157=VLOOKUP(A157,スキル!$A:$K,11,0)-1,0,SUM(OFFSET(スキル!$A$2,MATCH(A157,スキル!$A$3:$A$1048576,0),F157+4,1,5-F157)))))</f>
        <v/>
      </c>
      <c r="M157" s="10">
        <f>IF(F157="",VLOOKUP(A157,スキル!$A:$K,10,0),IF(F157=VLOOKUP(A157,スキル!$A:$K,11,0),"Ｘ",K157+L157))</f>
        <v>29</v>
      </c>
      <c r="N157" s="11">
        <f>IF(C157="イベ","-",VLOOKUP(A157,スキル!$A:$K,10,0)*IF(C157="ハピ",10000,30000))</f>
        <v>870000</v>
      </c>
      <c r="O157" s="11">
        <f t="shared" si="1"/>
        <v>0</v>
      </c>
      <c r="P157" s="11">
        <f>IF(C157="イベ","-",IF(F157=VLOOKUP(A157,スキル!$A:$K,11,0),0,IF(C157="ハピ",M157*10000,M157*30000)))</f>
        <v>870000</v>
      </c>
      <c r="Q157" s="15" t="str">
        <f>VLOOKUP(A157,スキル!$A$3:$M$1000,13,0)</f>
        <v>ランダムでツムを消すよ！</v>
      </c>
    </row>
    <row r="158" spans="1:17" ht="18" customHeight="1">
      <c r="A158" s="7">
        <v>156</v>
      </c>
      <c r="C158" s="7" t="s">
        <v>46</v>
      </c>
      <c r="D158" s="7" t="s">
        <v>252</v>
      </c>
      <c r="E158" s="8" t="str">
        <f t="shared" si="0"/>
        <v>期間</v>
      </c>
      <c r="H158" s="7" t="str">
        <f>IF(F158="","",IF(F158=VLOOKUP(A158,スキル!$A:$K,11,0),"ス",VLOOKUP(A158,スキル!$A:$J,F158+4,FALSE)))</f>
        <v/>
      </c>
      <c r="I158" s="7" t="str">
        <f>IF(F158="","",IF(F158=VLOOKUP(A158,スキル!$A:$K,11,0),"キ",100/H158))</f>
        <v/>
      </c>
      <c r="J158" s="7" t="str">
        <f>IF(F158="","",IF(F158=VLOOKUP(A158,スキル!$A:$K,11,0),"ル",ROUND(G158/I158,1)))</f>
        <v/>
      </c>
      <c r="K158" s="10" t="str">
        <f>IF(F158="","",IF(F158=VLOOKUP(A158,スキル!$A:$K,11,0),"Ｍ",ROUND(H158-J158,0)))</f>
        <v/>
      </c>
      <c r="L158" s="7" t="str">
        <f ca="1">IF(F158="","",IF(F158=VLOOKUP(A158,スキル!$A:$K,11,0),"Ａ",IF(F158=VLOOKUP(A158,スキル!$A:$K,11,0)-1,0,SUM(OFFSET(スキル!$A$2,MATCH(A158,スキル!$A$3:$A$1048576,0),F158+4,1,5-F158)))))</f>
        <v/>
      </c>
      <c r="M158" s="10">
        <f>IF(F158="",VLOOKUP(A158,スキル!$A:$K,10,0),IF(F158=VLOOKUP(A158,スキル!$A:$K,11,0),"Ｘ",K158+L158))</f>
        <v>29</v>
      </c>
      <c r="N158" s="11">
        <f>IF(C158="イベ","-",VLOOKUP(A158,スキル!$A:$K,10,0)*IF(C158="ハピ",10000,30000))</f>
        <v>870000</v>
      </c>
      <c r="O158" s="11">
        <f t="shared" si="1"/>
        <v>0</v>
      </c>
      <c r="P158" s="11">
        <f>IF(C158="イベ","-",IF(F158=VLOOKUP(A158,スキル!$A:$K,11,0),0,IF(C158="ハピ",M158*10000,M158*30000)))</f>
        <v>870000</v>
      </c>
      <c r="Q158" s="15" t="str">
        <f>VLOOKUP(A158,スキル!$A$3:$M$1000,13,0)</f>
        <v>パフィーと一緒に消せる高得点ホイップが出るよ！</v>
      </c>
    </row>
    <row r="159" spans="1:17" ht="18" customHeight="1">
      <c r="A159" s="7">
        <v>157</v>
      </c>
      <c r="C159" s="7" t="s">
        <v>46</v>
      </c>
      <c r="D159" s="7" t="s">
        <v>254</v>
      </c>
      <c r="E159" s="8" t="str">
        <f t="shared" si="0"/>
        <v>期間</v>
      </c>
      <c r="H159" s="7" t="str">
        <f>IF(F159="","",IF(F159=VLOOKUP(A159,スキル!$A:$K,11,0),"ス",VLOOKUP(A159,スキル!$A:$J,F159+4,FALSE)))</f>
        <v/>
      </c>
      <c r="I159" s="7" t="str">
        <f>IF(F159="","",IF(F159=VLOOKUP(A159,スキル!$A:$K,11,0),"キ",100/H159))</f>
        <v/>
      </c>
      <c r="J159" s="7" t="str">
        <f>IF(F159="","",IF(F159=VLOOKUP(A159,スキル!$A:$K,11,0),"ル",ROUND(G159/I159,1)))</f>
        <v/>
      </c>
      <c r="K159" s="10" t="str">
        <f>IF(F159="","",IF(F159=VLOOKUP(A159,スキル!$A:$K,11,0),"Ｍ",ROUND(H159-J159,0)))</f>
        <v/>
      </c>
      <c r="L159" s="7" t="str">
        <f ca="1">IF(F159="","",IF(F159=VLOOKUP(A159,スキル!$A:$K,11,0),"Ａ",IF(F159=VLOOKUP(A159,スキル!$A:$K,11,0)-1,0,SUM(OFFSET(スキル!$A$2,MATCH(A159,スキル!$A$3:$A$1048576,0),F159+4,1,5-F159)))))</f>
        <v/>
      </c>
      <c r="M159" s="10">
        <f>IF(F159="",VLOOKUP(A159,スキル!$A:$K,10,0),IF(F159=VLOOKUP(A159,スキル!$A:$K,11,0),"Ｘ",K159+L159))</f>
        <v>36</v>
      </c>
      <c r="N159" s="11">
        <f>IF(C159="イベ","-",VLOOKUP(A159,スキル!$A:$K,10,0)*IF(C159="ハピ",10000,30000))</f>
        <v>1080000</v>
      </c>
      <c r="O159" s="11">
        <f t="shared" si="1"/>
        <v>0</v>
      </c>
      <c r="P159" s="11">
        <f>IF(C159="イベ","-",IF(F159=VLOOKUP(A159,スキル!$A:$K,11,0),0,IF(C159="ハピ",M159*10000,M159*30000)))</f>
        <v>1080000</v>
      </c>
      <c r="Q159" s="15" t="str">
        <f>VLOOKUP(A159,スキル!$A$3:$M$1000,13,0)</f>
        <v>縦や斜めライン状にツムを消すよ！</v>
      </c>
    </row>
    <row r="160" spans="1:17" ht="18" customHeight="1">
      <c r="A160" s="7">
        <v>158</v>
      </c>
      <c r="C160" s="7" t="s">
        <v>46</v>
      </c>
      <c r="D160" s="7" t="s">
        <v>256</v>
      </c>
      <c r="E160" s="8" t="str">
        <f t="shared" si="0"/>
        <v>期間</v>
      </c>
      <c r="H160" s="7" t="str">
        <f>IF(F160="","",IF(F160=VLOOKUP(A160,スキル!$A:$K,11,0),"ス",VLOOKUP(A160,スキル!$A:$J,F160+4,FALSE)))</f>
        <v/>
      </c>
      <c r="I160" s="7" t="str">
        <f>IF(F160="","",IF(F160=VLOOKUP(A160,スキル!$A:$K,11,0),"キ",100/H160))</f>
        <v/>
      </c>
      <c r="J160" s="7" t="str">
        <f>IF(F160="","",IF(F160=VLOOKUP(A160,スキル!$A:$K,11,0),"ル",ROUND(G160/I160,1)))</f>
        <v/>
      </c>
      <c r="K160" s="10" t="str">
        <f>IF(F160="","",IF(F160=VLOOKUP(A160,スキル!$A:$K,11,0),"Ｍ",ROUND(H160-J160,0)))</f>
        <v/>
      </c>
      <c r="L160" s="7" t="str">
        <f ca="1">IF(F160="","",IF(F160=VLOOKUP(A160,スキル!$A:$K,11,0),"Ａ",IF(F160=VLOOKUP(A160,スキル!$A:$K,11,0)-1,0,SUM(OFFSET(スキル!$A$2,MATCH(A160,スキル!$A$3:$A$1048576,0),F160+4,1,5-F160)))))</f>
        <v/>
      </c>
      <c r="M160" s="10">
        <f>IF(F160="",VLOOKUP(A160,スキル!$A:$K,10,0),IF(F160=VLOOKUP(A160,スキル!$A:$K,11,0),"Ｘ",K160+L160))</f>
        <v>32</v>
      </c>
      <c r="N160" s="11">
        <f>IF(C160="イベ","-",VLOOKUP(A160,スキル!$A:$K,10,0)*IF(C160="ハピ",10000,30000))</f>
        <v>960000</v>
      </c>
      <c r="O160" s="11">
        <f t="shared" si="1"/>
        <v>0</v>
      </c>
      <c r="P160" s="11">
        <f>IF(C160="イベ","-",IF(F160=VLOOKUP(A160,スキル!$A:$K,11,0),0,IF(C160="ハピ",M160*10000,M160*30000)))</f>
        <v>960000</v>
      </c>
      <c r="Q160" s="15" t="str">
        <f>VLOOKUP(A160,スキル!$A$3:$M$1000,13,0)</f>
        <v>ランダムでツムを消すよ！</v>
      </c>
    </row>
    <row r="161" spans="1:17" ht="18" customHeight="1">
      <c r="A161" s="7">
        <v>159</v>
      </c>
      <c r="C161" s="7" t="s">
        <v>46</v>
      </c>
      <c r="D161" s="7" t="s">
        <v>257</v>
      </c>
      <c r="E161" s="8" t="str">
        <f t="shared" si="0"/>
        <v>期間</v>
      </c>
      <c r="H161" s="7" t="str">
        <f>IF(F161="","",IF(F161=VLOOKUP(A161,スキル!$A:$K,11,0),"ス",VLOOKUP(A161,スキル!$A:$J,F161+4,FALSE)))</f>
        <v/>
      </c>
      <c r="I161" s="7" t="str">
        <f>IF(F161="","",IF(F161=VLOOKUP(A161,スキル!$A:$K,11,0),"キ",100/H161))</f>
        <v/>
      </c>
      <c r="J161" s="7" t="str">
        <f>IF(F161="","",IF(F161=VLOOKUP(A161,スキル!$A:$K,11,0),"ル",ROUND(G161/I161,1)))</f>
        <v/>
      </c>
      <c r="K161" s="10" t="str">
        <f>IF(F161="","",IF(F161=VLOOKUP(A161,スキル!$A:$K,11,0),"Ｍ",ROUND(H161-J161,0)))</f>
        <v/>
      </c>
      <c r="L161" s="7" t="str">
        <f ca="1">IF(F161="","",IF(F161=VLOOKUP(A161,スキル!$A:$K,11,0),"Ａ",IF(F161=VLOOKUP(A161,スキル!$A:$K,11,0)-1,0,SUM(OFFSET(スキル!$A$2,MATCH(A161,スキル!$A$3:$A$1048576,0),F161+4,1,5-F161)))))</f>
        <v/>
      </c>
      <c r="M161" s="10">
        <f>IF(F161="",VLOOKUP(A161,スキル!$A:$K,10,0),IF(F161=VLOOKUP(A161,スキル!$A:$K,11,0),"Ｘ",K161+L161))</f>
        <v>32</v>
      </c>
      <c r="N161" s="11">
        <f>IF(C161="イベ","-",VLOOKUP(A161,スキル!$A:$K,10,0)*IF(C161="ハピ",10000,30000))</f>
        <v>960000</v>
      </c>
      <c r="O161" s="11">
        <f t="shared" si="1"/>
        <v>0</v>
      </c>
      <c r="P161" s="11">
        <f>IF(C161="イベ","-",IF(F161=VLOOKUP(A161,スキル!$A:$K,11,0),0,IF(C161="ハピ",M161*10000,M161*30000)))</f>
        <v>960000</v>
      </c>
      <c r="Q161" s="15" t="str">
        <f>VLOOKUP(A161,スキル!$A$3:$M$1000,13,0)</f>
        <v>Z字状にツムを消すよ！</v>
      </c>
    </row>
    <row r="162" spans="1:17" ht="18" customHeight="1">
      <c r="A162" s="7">
        <v>160</v>
      </c>
      <c r="C162" s="7" t="s">
        <v>49</v>
      </c>
      <c r="D162" s="7" t="s">
        <v>258</v>
      </c>
      <c r="E162" s="8" t="str">
        <f t="shared" si="0"/>
        <v>イベ</v>
      </c>
      <c r="H162" s="7" t="str">
        <f>IF(F162="","",IF(F162=VLOOKUP(A162,スキル!$A:$K,11,0),"ス",VLOOKUP(A162,スキル!$A:$J,F162+4,FALSE)))</f>
        <v/>
      </c>
      <c r="I162" s="7" t="str">
        <f>IF(F162="","",IF(F162=VLOOKUP(A162,スキル!$A:$K,11,0),"キ",100/H162))</f>
        <v/>
      </c>
      <c r="J162" s="7" t="str">
        <f>IF(F162="","",IF(F162=VLOOKUP(A162,スキル!$A:$K,11,0),"ル",ROUND(G162/I162,1)))</f>
        <v/>
      </c>
      <c r="K162" s="10" t="str">
        <f>IF(F162="","",IF(F162=VLOOKUP(A162,スキル!$A:$K,11,0),"Ｍ",ROUND(H162-J162,0)))</f>
        <v/>
      </c>
      <c r="L162" s="7" t="str">
        <f ca="1">IF(F162="","",IF(F162=VLOOKUP(A162,スキル!$A:$K,11,0),"Ａ",IF(F162=VLOOKUP(A162,スキル!$A:$K,11,0)-1,0,SUM(OFFSET(スキル!$A$2,MATCH(A162,スキル!$A$3:$A$1048576,0),F162+4,1,5-F162)))))</f>
        <v/>
      </c>
      <c r="M162" s="10">
        <f>IF(F162="",VLOOKUP(A162,スキル!$A:$K,10,0),IF(F162=VLOOKUP(A162,スキル!$A:$K,11,0),"Ｘ",K162+L162))</f>
        <v>3</v>
      </c>
      <c r="N162" s="11" t="str">
        <f>IF(C162="イベ","-",VLOOKUP(A162,スキル!$A:$K,10,0)*IF(C162="ハピ",10000,30000))</f>
        <v>-</v>
      </c>
      <c r="O162" s="11" t="str">
        <f t="shared" si="1"/>
        <v>-</v>
      </c>
      <c r="P162" s="11" t="str">
        <f>IF(C162="イベ","-",IF(F162=VLOOKUP(A162,スキル!$A:$K,11,0),0,IF(C162="ハピ",M162*10000,M162*30000)))</f>
        <v>-</v>
      </c>
      <c r="Q162" s="15" t="str">
        <f>VLOOKUP(A162,スキル!$A$3:$M$1000,13,0)</f>
        <v>ミニー姫と一緒に消せる高得点ミッキーが出るよ！</v>
      </c>
    </row>
    <row r="163" spans="1:17" ht="18" customHeight="1">
      <c r="A163" s="7">
        <v>161</v>
      </c>
      <c r="C163" s="7" t="s">
        <v>46</v>
      </c>
      <c r="D163" s="7" t="s">
        <v>260</v>
      </c>
      <c r="E163" s="8" t="str">
        <f t="shared" si="0"/>
        <v>期間</v>
      </c>
      <c r="H163" s="7" t="str">
        <f>IF(F163="","",IF(F163=VLOOKUP(A163,スキル!$A:$K,11,0),"ス",VLOOKUP(A163,スキル!$A:$J,F163+4,FALSE)))</f>
        <v/>
      </c>
      <c r="I163" s="7" t="str">
        <f>IF(F163="","",IF(F163=VLOOKUP(A163,スキル!$A:$K,11,0),"キ",100/H163))</f>
        <v/>
      </c>
      <c r="J163" s="7" t="str">
        <f>IF(F163="","",IF(F163=VLOOKUP(A163,スキル!$A:$K,11,0),"ル",ROUND(G163/I163,1)))</f>
        <v/>
      </c>
      <c r="K163" s="10" t="str">
        <f>IF(F163="","",IF(F163=VLOOKUP(A163,スキル!$A:$K,11,0),"Ｍ",ROUND(H163-J163,0)))</f>
        <v/>
      </c>
      <c r="L163" s="7" t="str">
        <f ca="1">IF(F163="","",IF(F163=VLOOKUP(A163,スキル!$A:$K,11,0),"Ａ",IF(F163=VLOOKUP(A163,スキル!$A:$K,11,0)-1,0,SUM(OFFSET(スキル!$A$2,MATCH(A163,スキル!$A$3:$A$1048576,0),F163+4,1,5-F163)))))</f>
        <v/>
      </c>
      <c r="M163" s="10">
        <f>IF(F163="",VLOOKUP(A163,スキル!$A:$K,10,0),IF(F163=VLOOKUP(A163,スキル!$A:$K,11,0),"Ｘ",K163+L163))</f>
        <v>36</v>
      </c>
      <c r="N163" s="11">
        <f>IF(C163="イベ","-",VLOOKUP(A163,スキル!$A:$K,10,0)*IF(C163="ハピ",10000,30000))</f>
        <v>1080000</v>
      </c>
      <c r="O163" s="11">
        <f t="shared" si="1"/>
        <v>0</v>
      </c>
      <c r="P163" s="11">
        <f>IF(C163="イベ","-",IF(F163=VLOOKUP(A163,スキル!$A:$K,11,0),0,IF(C163="ハピ",M163*10000,M163*30000)))</f>
        <v>1080000</v>
      </c>
      <c r="Q163" s="15" t="str">
        <f>VLOOKUP(A163,スキル!$A$3:$M$1000,13,0)</f>
        <v>ジグザグにツムを消してボムを発生させるよ！</v>
      </c>
    </row>
    <row r="164" spans="1:17" ht="18" customHeight="1">
      <c r="A164" s="7">
        <v>162</v>
      </c>
      <c r="C164" s="7" t="s">
        <v>46</v>
      </c>
      <c r="D164" s="7" t="s">
        <v>262</v>
      </c>
      <c r="E164" s="8" t="str">
        <f t="shared" si="0"/>
        <v>期間</v>
      </c>
      <c r="H164" s="7" t="str">
        <f>IF(F164="","",IF(F164=VLOOKUP(A164,スキル!$A:$K,11,0),"ス",VLOOKUP(A164,スキル!$A:$J,F164+4,FALSE)))</f>
        <v/>
      </c>
      <c r="I164" s="7" t="str">
        <f>IF(F164="","",IF(F164=VLOOKUP(A164,スキル!$A:$K,11,0),"キ",100/H164))</f>
        <v/>
      </c>
      <c r="J164" s="7" t="str">
        <f>IF(F164="","",IF(F164=VLOOKUP(A164,スキル!$A:$K,11,0),"ル",ROUND(G164/I164,1)))</f>
        <v/>
      </c>
      <c r="K164" s="10" t="str">
        <f>IF(F164="","",IF(F164=VLOOKUP(A164,スキル!$A:$K,11,0),"Ｍ",ROUND(H164-J164,0)))</f>
        <v/>
      </c>
      <c r="L164" s="7" t="str">
        <f ca="1">IF(F164="","",IF(F164=VLOOKUP(A164,スキル!$A:$K,11,0),"Ａ",IF(F164=VLOOKUP(A164,スキル!$A:$K,11,0)-1,0,SUM(OFFSET(スキル!$A$2,MATCH(A164,スキル!$A$3:$A$1048576,0),F164+4,1,5-F164)))))</f>
        <v/>
      </c>
      <c r="M164" s="10">
        <f>IF(F164="",VLOOKUP(A164,スキル!$A:$K,10,0),IF(F164=VLOOKUP(A164,スキル!$A:$K,11,0),"Ｘ",K164+L164))</f>
        <v>29</v>
      </c>
      <c r="N164" s="11">
        <f>IF(C164="イベ","-",VLOOKUP(A164,スキル!$A:$K,10,0)*IF(C164="ハピ",10000,30000))</f>
        <v>870000</v>
      </c>
      <c r="O164" s="11">
        <f t="shared" si="1"/>
        <v>0</v>
      </c>
      <c r="P164" s="11">
        <f>IF(C164="イベ","-",IF(F164=VLOOKUP(A164,スキル!$A:$K,11,0),0,IF(C164="ハピ",M164*10000,M164*30000)))</f>
        <v>870000</v>
      </c>
      <c r="Q164" s="15" t="str">
        <f>VLOOKUP(A164,スキル!$A$3:$M$1000,13,0)</f>
        <v>お姫様デイジーと一緒に消せる高得点ドナルドが出るよ！</v>
      </c>
    </row>
    <row r="165" spans="1:17" ht="18" customHeight="1">
      <c r="A165" s="7">
        <v>163</v>
      </c>
      <c r="C165" s="7" t="s">
        <v>46</v>
      </c>
      <c r="D165" s="7" t="s">
        <v>264</v>
      </c>
      <c r="E165" s="8" t="str">
        <f t="shared" si="0"/>
        <v>期間</v>
      </c>
      <c r="H165" s="7" t="str">
        <f>IF(F165="","",IF(F165=VLOOKUP(A165,スキル!$A:$K,11,0),"ス",VLOOKUP(A165,スキル!$A:$J,F165+4,FALSE)))</f>
        <v/>
      </c>
      <c r="I165" s="7" t="str">
        <f>IF(F165="","",IF(F165=VLOOKUP(A165,スキル!$A:$K,11,0),"キ",100/H165))</f>
        <v/>
      </c>
      <c r="J165" s="7" t="str">
        <f>IF(F165="","",IF(F165=VLOOKUP(A165,スキル!$A:$K,11,0),"ル",ROUND(G165/I165,1)))</f>
        <v/>
      </c>
      <c r="K165" s="10" t="str">
        <f>IF(F165="","",IF(F165=VLOOKUP(A165,スキル!$A:$K,11,0),"Ｍ",ROUND(H165-J165,0)))</f>
        <v/>
      </c>
      <c r="L165" s="7" t="str">
        <f ca="1">IF(F165="","",IF(F165=VLOOKUP(A165,スキル!$A:$K,11,0),"Ａ",IF(F165=VLOOKUP(A165,スキル!$A:$K,11,0)-1,0,SUM(OFFSET(スキル!$A$2,MATCH(A165,スキル!$A$3:$A$1048576,0),F165+4,1,5-F165)))))</f>
        <v/>
      </c>
      <c r="M165" s="10">
        <f>IF(F165="",VLOOKUP(A165,スキル!$A:$K,10,0),IF(F165=VLOOKUP(A165,スキル!$A:$K,11,0),"Ｘ",K165+L165))</f>
        <v>29</v>
      </c>
      <c r="N165" s="11">
        <f>IF(C165="イベ","-",VLOOKUP(A165,スキル!$A:$K,10,0)*IF(C165="ハピ",10000,30000))</f>
        <v>870000</v>
      </c>
      <c r="O165" s="11">
        <f t="shared" si="1"/>
        <v>0</v>
      </c>
      <c r="P165" s="11">
        <f>IF(C165="イベ","-",IF(F165=VLOOKUP(A165,スキル!$A:$K,11,0),0,IF(C165="ハピ",M165*10000,M165*30000)))</f>
        <v>870000</v>
      </c>
      <c r="Q165" s="15" t="str">
        <f>VLOOKUP(A165,スキル!$A$3:$M$1000,13,0)</f>
        <v>上のツムを消して 下のツムを凍らせるよ！</v>
      </c>
    </row>
    <row r="166" spans="1:17" ht="18" customHeight="1">
      <c r="A166" s="7">
        <v>164</v>
      </c>
      <c r="C166" s="7" t="s">
        <v>46</v>
      </c>
      <c r="D166" s="7" t="s">
        <v>266</v>
      </c>
      <c r="E166" s="8" t="str">
        <f t="shared" si="0"/>
        <v>期間</v>
      </c>
      <c r="H166" s="7" t="str">
        <f>IF(F166="","",IF(F166=VLOOKUP(A166,スキル!$A:$K,11,0),"ス",VLOOKUP(A166,スキル!$A:$J,F166+4,FALSE)))</f>
        <v/>
      </c>
      <c r="I166" s="7" t="str">
        <f>IF(F166="","",IF(F166=VLOOKUP(A166,スキル!$A:$K,11,0),"キ",100/H166))</f>
        <v/>
      </c>
      <c r="J166" s="7" t="str">
        <f>IF(F166="","",IF(F166=VLOOKUP(A166,スキル!$A:$K,11,0),"ル",ROUND(G166/I166,1)))</f>
        <v/>
      </c>
      <c r="K166" s="10" t="str">
        <f>IF(F166="","",IF(F166=VLOOKUP(A166,スキル!$A:$K,11,0),"Ｍ",ROUND(H166-J166,0)))</f>
        <v/>
      </c>
      <c r="L166" s="7" t="str">
        <f ca="1">IF(F166="","",IF(F166=VLOOKUP(A166,スキル!$A:$K,11,0),"Ａ",IF(F166=VLOOKUP(A166,スキル!$A:$K,11,0)-1,0,SUM(OFFSET(スキル!$A$2,MATCH(A166,スキル!$A$3:$A$1048576,0),F166+4,1,5-F166)))))</f>
        <v/>
      </c>
      <c r="M166" s="10">
        <f>IF(F166="",VLOOKUP(A166,スキル!$A:$K,10,0),IF(F166=VLOOKUP(A166,スキル!$A:$K,11,0),"Ｘ",K166+L166))</f>
        <v>29</v>
      </c>
      <c r="N166" s="11">
        <f>IF(C166="イベ","-",VLOOKUP(A166,スキル!$A:$K,10,0)*IF(C166="ハピ",10000,30000))</f>
        <v>870000</v>
      </c>
      <c r="O166" s="11">
        <f t="shared" si="1"/>
        <v>0</v>
      </c>
      <c r="P166" s="11">
        <f>IF(C166="イベ","-",IF(F166=VLOOKUP(A166,スキル!$A:$K,11,0),0,IF(C166="ハピ",M166*10000,M166*30000)))</f>
        <v>870000</v>
      </c>
      <c r="Q166" s="15" t="str">
        <f>VLOOKUP(A166,スキル!$A$3:$M$1000,13,0)</f>
        <v>横ライン状にツムを消すよ！</v>
      </c>
    </row>
    <row r="167" spans="1:17" ht="18" customHeight="1">
      <c r="A167" s="7">
        <v>165</v>
      </c>
      <c r="C167" s="7" t="s">
        <v>46</v>
      </c>
      <c r="D167" s="7" t="s">
        <v>267</v>
      </c>
      <c r="E167" s="8" t="str">
        <f t="shared" si="0"/>
        <v>期間</v>
      </c>
      <c r="H167" s="7" t="str">
        <f>IF(F167="","",IF(F167=VLOOKUP(A167,スキル!$A:$K,11,0),"ス",VLOOKUP(A167,スキル!$A:$J,F167+4,FALSE)))</f>
        <v/>
      </c>
      <c r="I167" s="7" t="str">
        <f>IF(F167="","",IF(F167=VLOOKUP(A167,スキル!$A:$K,11,0),"キ",100/H167))</f>
        <v/>
      </c>
      <c r="J167" s="7" t="str">
        <f>IF(F167="","",IF(F167=VLOOKUP(A167,スキル!$A:$K,11,0),"ル",ROUND(G167/I167,1)))</f>
        <v/>
      </c>
      <c r="K167" s="10" t="str">
        <f>IF(F167="","",IF(F167=VLOOKUP(A167,スキル!$A:$K,11,0),"Ｍ",ROUND(H167-J167,0)))</f>
        <v/>
      </c>
      <c r="L167" s="7" t="str">
        <f ca="1">IF(F167="","",IF(F167=VLOOKUP(A167,スキル!$A:$K,11,0),"Ａ",IF(F167=VLOOKUP(A167,スキル!$A:$K,11,0)-1,0,SUM(OFFSET(スキル!$A$2,MATCH(A167,スキル!$A$3:$A$1048576,0),F167+4,1,5-F167)))))</f>
        <v/>
      </c>
      <c r="M167" s="10">
        <f>IF(F167="",VLOOKUP(A167,スキル!$A:$K,10,0),IF(F167=VLOOKUP(A167,スキル!$A:$K,11,0),"Ｘ",K167+L167))</f>
        <v>29</v>
      </c>
      <c r="N167" s="11">
        <f>IF(C167="イベ","-",VLOOKUP(A167,スキル!$A:$K,10,0)*IF(C167="ハピ",10000,30000))</f>
        <v>870000</v>
      </c>
      <c r="O167" s="11">
        <f t="shared" si="1"/>
        <v>0</v>
      </c>
      <c r="P167" s="11">
        <f>IF(C167="イベ","-",IF(F167=VLOOKUP(A167,スキル!$A:$K,11,0),0,IF(C167="ハピ",M167*10000,M167*30000)))</f>
        <v>870000</v>
      </c>
      <c r="Q167" s="15" t="str">
        <f>VLOOKUP(A167,スキル!$A$3:$M$1000,13,0)</f>
        <v>少しの間 オラフが自動で消えるよ！</v>
      </c>
    </row>
    <row r="168" spans="1:17" ht="18" customHeight="1">
      <c r="A168" s="7">
        <v>166</v>
      </c>
      <c r="B168" s="7">
        <v>66</v>
      </c>
      <c r="C168" s="7" t="s">
        <v>38</v>
      </c>
      <c r="D168" s="7" t="s">
        <v>269</v>
      </c>
      <c r="E168" s="8" t="str">
        <f t="shared" si="0"/>
        <v>常駐</v>
      </c>
      <c r="H168" s="7" t="str">
        <f>IF(F168="","",IF(F168=VLOOKUP(A168,スキル!$A:$K,11,0),"ス",VLOOKUP(A168,スキル!$A:$J,F168+4,FALSE)))</f>
        <v/>
      </c>
      <c r="I168" s="7" t="str">
        <f>IF(F168="","",IF(F168=VLOOKUP(A168,スキル!$A:$K,11,0),"キ",100/H168))</f>
        <v/>
      </c>
      <c r="J168" s="7" t="str">
        <f>IF(F168="","",IF(F168=VLOOKUP(A168,スキル!$A:$K,11,0),"ル",ROUND(G168/I168,1)))</f>
        <v/>
      </c>
      <c r="K168" s="10" t="str">
        <f>IF(F168="","",IF(F168=VLOOKUP(A168,スキル!$A:$K,11,0),"Ｍ",ROUND(H168-J168,0)))</f>
        <v/>
      </c>
      <c r="L168" s="7" t="str">
        <f ca="1">IF(F168="","",IF(F168=VLOOKUP(A168,スキル!$A:$K,11,0),"Ａ",IF(F168=VLOOKUP(A168,スキル!$A:$K,11,0)-1,0,SUM(OFFSET(スキル!$A$2,MATCH(A168,スキル!$A$3:$A$1048576,0),F168+4,1,5-F168)))))</f>
        <v/>
      </c>
      <c r="M168" s="10">
        <f>IF(F168="",VLOOKUP(A168,スキル!$A:$K,10,0),IF(F168=VLOOKUP(A168,スキル!$A:$K,11,0),"Ｘ",K168+L168))</f>
        <v>29</v>
      </c>
      <c r="N168" s="11">
        <f>IF(C168="イベ","-",VLOOKUP(A168,スキル!$A:$K,10,0)*IF(C168="ハピ",10000,30000))</f>
        <v>870000</v>
      </c>
      <c r="O168" s="11">
        <f t="shared" si="1"/>
        <v>0</v>
      </c>
      <c r="P168" s="11">
        <f>IF(C168="イベ","-",IF(F168=VLOOKUP(A168,スキル!$A:$K,11,0),0,IF(C168="ハピ",M168*10000,M168*30000)))</f>
        <v>870000</v>
      </c>
      <c r="Q168" s="15" t="str">
        <f>VLOOKUP(A168,スキル!$A$3:$M$1000,13,0)</f>
        <v>横ライン状にツムを消し ライン上のモアナがボムに変わるよ！</v>
      </c>
    </row>
    <row r="169" spans="1:17" ht="18" customHeight="1">
      <c r="A169" s="7">
        <v>167</v>
      </c>
      <c r="B169" s="7">
        <v>67</v>
      </c>
      <c r="C169" s="7" t="s">
        <v>38</v>
      </c>
      <c r="D169" s="7" t="s">
        <v>271</v>
      </c>
      <c r="E169" s="8" t="str">
        <f t="shared" si="0"/>
        <v>常駐</v>
      </c>
      <c r="H169" s="7" t="str">
        <f>IF(F169="","",IF(F169=VLOOKUP(A169,スキル!$A:$K,11,0),"ス",VLOOKUP(A169,スキル!$A:$J,F169+4,FALSE)))</f>
        <v/>
      </c>
      <c r="I169" s="7" t="str">
        <f>IF(F169="","",IF(F169=VLOOKUP(A169,スキル!$A:$K,11,0),"キ",100/H169))</f>
        <v/>
      </c>
      <c r="J169" s="7" t="str">
        <f>IF(F169="","",IF(F169=VLOOKUP(A169,スキル!$A:$K,11,0),"ル",ROUND(G169/I169,1)))</f>
        <v/>
      </c>
      <c r="K169" s="10" t="str">
        <f>IF(F169="","",IF(F169=VLOOKUP(A169,スキル!$A:$K,11,0),"Ｍ",ROUND(H169-J169,0)))</f>
        <v/>
      </c>
      <c r="L169" s="7" t="str">
        <f ca="1">IF(F169="","",IF(F169=VLOOKUP(A169,スキル!$A:$K,11,0),"Ａ",IF(F169=VLOOKUP(A169,スキル!$A:$K,11,0)-1,0,SUM(OFFSET(スキル!$A$2,MATCH(A169,スキル!$A$3:$A$1048576,0),F169+4,1,5-F169)))))</f>
        <v/>
      </c>
      <c r="M169" s="10">
        <f>IF(F169="",VLOOKUP(A169,スキル!$A:$K,10,0),IF(F169=VLOOKUP(A169,スキル!$A:$K,11,0),"Ｘ",K169+L169))</f>
        <v>29</v>
      </c>
      <c r="N169" s="11">
        <f>IF(C169="イベ","-",VLOOKUP(A169,スキル!$A:$K,10,0)*IF(C169="ハピ",10000,30000))</f>
        <v>870000</v>
      </c>
      <c r="O169" s="11">
        <f t="shared" si="1"/>
        <v>0</v>
      </c>
      <c r="P169" s="11">
        <f>IF(C169="イベ","-",IF(F169=VLOOKUP(A169,スキル!$A:$K,11,0),0,IF(C169="ハピ",M169*10000,M169*30000)))</f>
        <v>870000</v>
      </c>
      <c r="Q169" s="15" t="str">
        <f>VLOOKUP(A169,スキル!$A$3:$M$1000,13,0)</f>
        <v>使うたびに何が起こるかわからない！</v>
      </c>
    </row>
    <row r="170" spans="1:17" ht="18" customHeight="1">
      <c r="A170" s="7">
        <v>168</v>
      </c>
      <c r="C170" s="7" t="s">
        <v>46</v>
      </c>
      <c r="D170" s="7" t="s">
        <v>272</v>
      </c>
      <c r="E170" s="8" t="str">
        <f t="shared" si="0"/>
        <v>期間</v>
      </c>
      <c r="H170" s="7" t="str">
        <f>IF(F170="","",IF(F170=VLOOKUP(A170,スキル!$A:$K,11,0),"ス",VLOOKUP(A170,スキル!$A:$J,F170+4,FALSE)))</f>
        <v/>
      </c>
      <c r="I170" s="7" t="str">
        <f>IF(F170="","",IF(F170=VLOOKUP(A170,スキル!$A:$K,11,0),"キ",100/H170))</f>
        <v/>
      </c>
      <c r="J170" s="7" t="str">
        <f>IF(F170="","",IF(F170=VLOOKUP(A170,スキル!$A:$K,11,0),"ル",ROUND(G170/I170,1)))</f>
        <v/>
      </c>
      <c r="K170" s="10" t="str">
        <f>IF(F170="","",IF(F170=VLOOKUP(A170,スキル!$A:$K,11,0),"Ｍ",ROUND(H170-J170,0)))</f>
        <v/>
      </c>
      <c r="L170" s="7" t="str">
        <f ca="1">IF(F170="","",IF(F170=VLOOKUP(A170,スキル!$A:$K,11,0),"Ａ",IF(F170=VLOOKUP(A170,スキル!$A:$K,11,0)-1,0,SUM(OFFSET(スキル!$A$2,MATCH(A170,スキル!$A$3:$A$1048576,0),F170+4,1,5-F170)))))</f>
        <v/>
      </c>
      <c r="M170" s="10">
        <f>IF(F170="",VLOOKUP(A170,スキル!$A:$K,10,0),IF(F170=VLOOKUP(A170,スキル!$A:$K,11,0),"Ｘ",K170+L170))</f>
        <v>36</v>
      </c>
      <c r="N170" s="11">
        <f>IF(C170="イベ","-",VLOOKUP(A170,スキル!$A:$K,10,0)*IF(C170="ハピ",10000,30000))</f>
        <v>1080000</v>
      </c>
      <c r="O170" s="11">
        <f t="shared" si="1"/>
        <v>0</v>
      </c>
      <c r="P170" s="11">
        <f>IF(C170="イベ","-",IF(F170=VLOOKUP(A170,スキル!$A:$K,11,0),0,IF(C170="ハピ",M170*10000,M170*30000)))</f>
        <v>1080000</v>
      </c>
      <c r="Q170" s="15" t="str">
        <f>VLOOKUP(A170,スキル!$A$3:$M$1000,13,0)</f>
        <v>フィーバーがはじまり繋げた最後のツムの周りをまとめて消すよ！</v>
      </c>
    </row>
    <row r="171" spans="1:17" ht="18" customHeight="1">
      <c r="A171" s="7">
        <v>169</v>
      </c>
      <c r="B171" s="7">
        <v>68</v>
      </c>
      <c r="C171" s="7" t="s">
        <v>38</v>
      </c>
      <c r="D171" s="7" t="s">
        <v>274</v>
      </c>
      <c r="E171" s="8" t="str">
        <f t="shared" si="0"/>
        <v>常駐</v>
      </c>
      <c r="H171" s="7" t="str">
        <f>IF(F171="","",IF(F171=VLOOKUP(A171,スキル!$A:$K,11,0),"ス",VLOOKUP(A171,スキル!$A:$J,F171+4,FALSE)))</f>
        <v/>
      </c>
      <c r="I171" s="7" t="str">
        <f>IF(F171="","",IF(F171=VLOOKUP(A171,スキル!$A:$K,11,0),"キ",100/H171))</f>
        <v/>
      </c>
      <c r="J171" s="7" t="str">
        <f>IF(F171="","",IF(F171=VLOOKUP(A171,スキル!$A:$K,11,0),"ル",ROUND(G171/I171,1)))</f>
        <v/>
      </c>
      <c r="K171" s="10" t="str">
        <f>IF(F171="","",IF(F171=VLOOKUP(A171,スキル!$A:$K,11,0),"Ｍ",ROUND(H171-J171,0)))</f>
        <v/>
      </c>
      <c r="L171" s="7" t="str">
        <f ca="1">IF(F171="","",IF(F171=VLOOKUP(A171,スキル!$A:$K,11,0),"Ａ",IF(F171=VLOOKUP(A171,スキル!$A:$K,11,0)-1,0,SUM(OFFSET(スキル!$A$2,MATCH(A171,スキル!$A$3:$A$1048576,0),F171+4,1,5-F171)))))</f>
        <v/>
      </c>
      <c r="M171" s="10">
        <f>IF(F171="",VLOOKUP(A171,スキル!$A:$K,10,0),IF(F171=VLOOKUP(A171,スキル!$A:$K,11,0),"Ｘ",K171+L171))</f>
        <v>29</v>
      </c>
      <c r="N171" s="11">
        <f>IF(C171="イベ","-",VLOOKUP(A171,スキル!$A:$K,10,0)*IF(C171="ハピ",10000,30000))</f>
        <v>870000</v>
      </c>
      <c r="O171" s="11">
        <f t="shared" si="1"/>
        <v>0</v>
      </c>
      <c r="P171" s="11">
        <f>IF(C171="イベ","-",IF(F171=VLOOKUP(A171,スキル!$A:$K,11,0),0,IF(C171="ハピ",M171*10000,M171*30000)))</f>
        <v>870000</v>
      </c>
      <c r="Q171" s="15" t="str">
        <f>VLOOKUP(A171,スキル!$A$3:$M$1000,13,0)</f>
        <v>横ライン状にツムを消すよ！</v>
      </c>
    </row>
    <row r="172" spans="1:17" ht="18" customHeight="1">
      <c r="A172" s="7">
        <v>170</v>
      </c>
      <c r="B172" s="7">
        <v>69</v>
      </c>
      <c r="C172" s="7" t="s">
        <v>38</v>
      </c>
      <c r="D172" s="7" t="s">
        <v>275</v>
      </c>
      <c r="E172" s="8" t="str">
        <f t="shared" si="0"/>
        <v>常駐</v>
      </c>
      <c r="H172" s="7" t="str">
        <f>IF(F172="","",IF(F172=VLOOKUP(A172,スキル!$A:$K,11,0),"ス",VLOOKUP(A172,スキル!$A:$J,F172+4,FALSE)))</f>
        <v/>
      </c>
      <c r="I172" s="7" t="str">
        <f>IF(F172="","",IF(F172=VLOOKUP(A172,スキル!$A:$K,11,0),"キ",100/H172))</f>
        <v/>
      </c>
      <c r="J172" s="7" t="str">
        <f>IF(F172="","",IF(F172=VLOOKUP(A172,スキル!$A:$K,11,0),"ル",ROUND(G172/I172,1)))</f>
        <v/>
      </c>
      <c r="K172" s="10" t="str">
        <f>IF(F172="","",IF(F172=VLOOKUP(A172,スキル!$A:$K,11,0),"Ｍ",ROUND(H172-J172,0)))</f>
        <v/>
      </c>
      <c r="L172" s="7" t="str">
        <f ca="1">IF(F172="","",IF(F172=VLOOKUP(A172,スキル!$A:$K,11,0),"Ａ",IF(F172=VLOOKUP(A172,スキル!$A:$K,11,0)-1,0,SUM(OFFSET(スキル!$A$2,MATCH(A172,スキル!$A$3:$A$1048576,0),F172+4,1,5-F172)))))</f>
        <v/>
      </c>
      <c r="M172" s="10">
        <f>IF(F172="",VLOOKUP(A172,スキル!$A:$K,10,0),IF(F172=VLOOKUP(A172,スキル!$A:$K,11,0),"Ｘ",K172+L172))</f>
        <v>36</v>
      </c>
      <c r="N172" s="11">
        <f>IF(C172="イベ","-",VLOOKUP(A172,スキル!$A:$K,10,0)*IF(C172="ハピ",10000,30000))</f>
        <v>1080000</v>
      </c>
      <c r="O172" s="11">
        <f t="shared" si="1"/>
        <v>0</v>
      </c>
      <c r="P172" s="11">
        <f>IF(C172="イベ","-",IF(F172=VLOOKUP(A172,スキル!$A:$K,11,0),0,IF(C172="ハピ",M172*10000,M172*30000)))</f>
        <v>1080000</v>
      </c>
      <c r="Q172" s="15" t="str">
        <f>VLOOKUP(A172,スキル!$A$3:$M$1000,13,0)</f>
        <v>十字状にツムをまとめて消すよ！</v>
      </c>
    </row>
    <row r="173" spans="1:17" ht="18" customHeight="1">
      <c r="A173" s="7">
        <v>171</v>
      </c>
      <c r="C173" s="7" t="s">
        <v>49</v>
      </c>
      <c r="D173" s="7" t="s">
        <v>276</v>
      </c>
      <c r="E173" s="8" t="str">
        <f t="shared" si="0"/>
        <v>イベ</v>
      </c>
      <c r="H173" s="7" t="str">
        <f>IF(F173="","",IF(F173=VLOOKUP(A173,スキル!$A:$K,11,0),"ス",VLOOKUP(A173,スキル!$A:$J,F173+4,FALSE)))</f>
        <v/>
      </c>
      <c r="I173" s="7" t="str">
        <f>IF(F173="","",IF(F173=VLOOKUP(A173,スキル!$A:$K,11,0),"キ",100/H173))</f>
        <v/>
      </c>
      <c r="J173" s="7" t="str">
        <f>IF(F173="","",IF(F173=VLOOKUP(A173,スキル!$A:$K,11,0),"ル",ROUND(G173/I173,1)))</f>
        <v/>
      </c>
      <c r="K173" s="10" t="str">
        <f>IF(F173="","",IF(F173=VLOOKUP(A173,スキル!$A:$K,11,0),"Ｍ",ROUND(H173-J173,0)))</f>
        <v/>
      </c>
      <c r="L173" s="7" t="str">
        <f ca="1">IF(F173="","",IF(F173=VLOOKUP(A173,スキル!$A:$K,11,0),"Ａ",IF(F173=VLOOKUP(A173,スキル!$A:$K,11,0)-1,0,SUM(OFFSET(スキル!$A$2,MATCH(A173,スキル!$A$3:$A$1048576,0),F173+4,1,5-F173)))))</f>
        <v/>
      </c>
      <c r="M173" s="10">
        <f>IF(F173="",VLOOKUP(A173,スキル!$A:$K,10,0),IF(F173=VLOOKUP(A173,スキル!$A:$K,11,0),"Ｘ",K173+L173))</f>
        <v>6</v>
      </c>
      <c r="N173" s="11" t="str">
        <f>IF(C173="イベ","-",VLOOKUP(A173,スキル!$A:$K,10,0)*IF(C173="ハピ",10000,30000))</f>
        <v>-</v>
      </c>
      <c r="O173" s="11" t="str">
        <f t="shared" si="1"/>
        <v>-</v>
      </c>
      <c r="P173" s="11" t="str">
        <f>IF(C173="イベ","-",IF(F173=VLOOKUP(A173,スキル!$A:$K,11,0),0,IF(C173="ハピ",M173*10000,M173*30000)))</f>
        <v>-</v>
      </c>
      <c r="Q173" s="15" t="str">
        <f>VLOOKUP(A173,スキル!$A$3:$M$1000,13,0)</f>
        <v>逆T字状にツムを消すよ！</v>
      </c>
    </row>
    <row r="174" spans="1:17" ht="18" customHeight="1">
      <c r="A174" s="7">
        <v>172</v>
      </c>
      <c r="B174" s="7">
        <v>70</v>
      </c>
      <c r="C174" s="7" t="s">
        <v>38</v>
      </c>
      <c r="D174" s="7" t="s">
        <v>277</v>
      </c>
      <c r="E174" s="8" t="str">
        <f t="shared" si="0"/>
        <v>常駐</v>
      </c>
      <c r="H174" s="7" t="str">
        <f>IF(F174="","",IF(F174=VLOOKUP(A174,スキル!$A:$K,11,0),"ス",VLOOKUP(A174,スキル!$A:$J,F174+4,FALSE)))</f>
        <v/>
      </c>
      <c r="I174" s="7" t="str">
        <f>IF(F174="","",IF(F174=VLOOKUP(A174,スキル!$A:$K,11,0),"キ",100/H174))</f>
        <v/>
      </c>
      <c r="J174" s="7" t="str">
        <f>IF(F174="","",IF(F174=VLOOKUP(A174,スキル!$A:$K,11,0),"ル",ROUND(G174/I174,1)))</f>
        <v/>
      </c>
      <c r="K174" s="10" t="str">
        <f>IF(F174="","",IF(F174=VLOOKUP(A174,スキル!$A:$K,11,0),"Ｍ",ROUND(H174-J174,0)))</f>
        <v/>
      </c>
      <c r="L174" s="7" t="str">
        <f ca="1">IF(F174="","",IF(F174=VLOOKUP(A174,スキル!$A:$K,11,0),"Ａ",IF(F174=VLOOKUP(A174,スキル!$A:$K,11,0)-1,0,SUM(OFFSET(スキル!$A$2,MATCH(A174,スキル!$A$3:$A$1048576,0),F174+4,1,5-F174)))))</f>
        <v/>
      </c>
      <c r="M174" s="10">
        <f>IF(F174="",VLOOKUP(A174,スキル!$A:$K,10,0),IF(F174=VLOOKUP(A174,スキル!$A:$K,11,0),"Ｘ",K174+L174))</f>
        <v>29</v>
      </c>
      <c r="N174" s="11">
        <f>IF(C174="イベ","-",VLOOKUP(A174,スキル!$A:$K,10,0)*IF(C174="ハピ",10000,30000))</f>
        <v>870000</v>
      </c>
      <c r="O174" s="11">
        <f t="shared" si="1"/>
        <v>0</v>
      </c>
      <c r="P174" s="11">
        <f>IF(C174="イベ","-",IF(F174=VLOOKUP(A174,スキル!$A:$K,11,0),0,IF(C174="ハピ",M174*10000,M174*30000)))</f>
        <v>870000</v>
      </c>
      <c r="Q174" s="15" t="str">
        <f>VLOOKUP(A174,スキル!$A$3:$M$1000,13,0)</f>
        <v>画面中央のツムをまとめて消すよ！</v>
      </c>
    </row>
    <row r="175" spans="1:17" ht="18" customHeight="1">
      <c r="A175" s="7">
        <v>173</v>
      </c>
      <c r="C175" s="7" t="s">
        <v>46</v>
      </c>
      <c r="D175" s="7" t="s">
        <v>278</v>
      </c>
      <c r="E175" s="8" t="str">
        <f t="shared" si="0"/>
        <v>期間</v>
      </c>
      <c r="H175" s="7" t="str">
        <f>IF(F175="","",IF(F175=VLOOKUP(A175,スキル!$A:$K,11,0),"ス",VLOOKUP(A175,スキル!$A:$J,F175+4,FALSE)))</f>
        <v/>
      </c>
      <c r="I175" s="7" t="str">
        <f>IF(F175="","",IF(F175=VLOOKUP(A175,スキル!$A:$K,11,0),"キ",100/H175))</f>
        <v/>
      </c>
      <c r="J175" s="7" t="str">
        <f>IF(F175="","",IF(F175=VLOOKUP(A175,スキル!$A:$K,11,0),"ル",ROUND(G175/I175,1)))</f>
        <v/>
      </c>
      <c r="K175" s="10" t="str">
        <f>IF(F175="","",IF(F175=VLOOKUP(A175,スキル!$A:$K,11,0),"Ｍ",ROUND(H175-J175,0)))</f>
        <v/>
      </c>
      <c r="L175" s="7" t="str">
        <f ca="1">IF(F175="","",IF(F175=VLOOKUP(A175,スキル!$A:$K,11,0),"Ａ",IF(F175=VLOOKUP(A175,スキル!$A:$K,11,0)-1,0,SUM(OFFSET(スキル!$A$2,MATCH(A175,スキル!$A$3:$A$1048576,0),F175+4,1,5-F175)))))</f>
        <v/>
      </c>
      <c r="M175" s="10">
        <f>IF(F175="",VLOOKUP(A175,スキル!$A:$K,10,0),IF(F175=VLOOKUP(A175,スキル!$A:$K,11,0),"Ｘ",K175+L175))</f>
        <v>36</v>
      </c>
      <c r="N175" s="11">
        <f>IF(C175="イベ","-",VLOOKUP(A175,スキル!$A:$K,10,0)*IF(C175="ハピ",10000,30000))</f>
        <v>1080000</v>
      </c>
      <c r="O175" s="11">
        <f t="shared" si="1"/>
        <v>0</v>
      </c>
      <c r="P175" s="11">
        <f>IF(C175="イベ","-",IF(F175=VLOOKUP(A175,スキル!$A:$K,11,0),0,IF(C175="ハピ",M175*10000,M175*30000)))</f>
        <v>1080000</v>
      </c>
      <c r="Q175" s="15" t="str">
        <f>VLOOKUP(A175,スキル!$A$3:$M$1000,13,0)</f>
        <v>少しの間オートでツムとその周りを消すよ！</v>
      </c>
    </row>
    <row r="176" spans="1:17" ht="18" customHeight="1">
      <c r="A176" s="7">
        <v>174</v>
      </c>
      <c r="C176" s="7" t="s">
        <v>46</v>
      </c>
      <c r="D176" s="7" t="s">
        <v>280</v>
      </c>
      <c r="E176" s="8" t="str">
        <f t="shared" si="0"/>
        <v>期間</v>
      </c>
      <c r="H176" s="7" t="str">
        <f>IF(F176="","",IF(F176=VLOOKUP(A176,スキル!$A:$K,11,0),"ス",VLOOKUP(A176,スキル!$A:$J,F176+4,FALSE)))</f>
        <v/>
      </c>
      <c r="I176" s="7" t="str">
        <f>IF(F176="","",IF(F176=VLOOKUP(A176,スキル!$A:$K,11,0),"キ",100/H176))</f>
        <v/>
      </c>
      <c r="J176" s="7" t="str">
        <f>IF(F176="","",IF(F176=VLOOKUP(A176,スキル!$A:$K,11,0),"ル",ROUND(G176/I176,1)))</f>
        <v/>
      </c>
      <c r="K176" s="10" t="str">
        <f>IF(F176="","",IF(F176=VLOOKUP(A176,スキル!$A:$K,11,0),"Ｍ",ROUND(H176-J176,0)))</f>
        <v/>
      </c>
      <c r="L176" s="7" t="str">
        <f ca="1">IF(F176="","",IF(F176=VLOOKUP(A176,スキル!$A:$K,11,0),"Ａ",IF(F176=VLOOKUP(A176,スキル!$A:$K,11,0)-1,0,SUM(OFFSET(スキル!$A$2,MATCH(A176,スキル!$A$3:$A$1048576,0),F176+4,1,5-F176)))))</f>
        <v/>
      </c>
      <c r="M176" s="10">
        <f>IF(F176="",VLOOKUP(A176,スキル!$A:$K,10,0),IF(F176=VLOOKUP(A176,スキル!$A:$K,11,0),"Ｘ",K176+L176))</f>
        <v>32</v>
      </c>
      <c r="N176" s="11">
        <f>IF(C176="イベ","-",VLOOKUP(A176,スキル!$A:$K,10,0)*IF(C176="ハピ",10000,30000))</f>
        <v>960000</v>
      </c>
      <c r="O176" s="11">
        <f t="shared" si="1"/>
        <v>0</v>
      </c>
      <c r="P176" s="11">
        <f>IF(C176="イベ","-",IF(F176=VLOOKUP(A176,スキル!$A:$K,11,0),0,IF(C176="ハピ",M176*10000,M176*30000)))</f>
        <v>960000</v>
      </c>
      <c r="Q176" s="15" t="str">
        <f>VLOOKUP(A176,スキル!$A$3:$M$1000,13,0)</f>
        <v>一定回数タップした周りのツムを消すよ！</v>
      </c>
    </row>
    <row r="177" spans="1:17" ht="18" customHeight="1">
      <c r="A177" s="7">
        <v>175</v>
      </c>
      <c r="C177" s="7" t="s">
        <v>46</v>
      </c>
      <c r="D177" s="7" t="s">
        <v>282</v>
      </c>
      <c r="E177" s="8" t="str">
        <f t="shared" si="0"/>
        <v>期間</v>
      </c>
      <c r="H177" s="7" t="str">
        <f>IF(F177="","",IF(F177=VLOOKUP(A177,スキル!$A:$K,11,0),"ス",VLOOKUP(A177,スキル!$A:$J,F177+4,FALSE)))</f>
        <v/>
      </c>
      <c r="I177" s="7" t="str">
        <f>IF(F177="","",IF(F177=VLOOKUP(A177,スキル!$A:$K,11,0),"キ",100/H177))</f>
        <v/>
      </c>
      <c r="J177" s="7" t="str">
        <f>IF(F177="","",IF(F177=VLOOKUP(A177,スキル!$A:$K,11,0),"ル",ROUND(G177/I177,1)))</f>
        <v/>
      </c>
      <c r="K177" s="10" t="str">
        <f>IF(F177="","",IF(F177=VLOOKUP(A177,スキル!$A:$K,11,0),"Ｍ",ROUND(H177-J177,0)))</f>
        <v/>
      </c>
      <c r="L177" s="7" t="str">
        <f ca="1">IF(F177="","",IF(F177=VLOOKUP(A177,スキル!$A:$K,11,0),"Ａ",IF(F177=VLOOKUP(A177,スキル!$A:$K,11,0)-1,0,SUM(OFFSET(スキル!$A$2,MATCH(A177,スキル!$A$3:$A$1048576,0),F177+4,1,5-F177)))))</f>
        <v/>
      </c>
      <c r="M177" s="10">
        <f>IF(F177="",VLOOKUP(A177,スキル!$A:$K,10,0),IF(F177=VLOOKUP(A177,スキル!$A:$K,11,0),"Ｘ",K177+L177))</f>
        <v>32</v>
      </c>
      <c r="N177" s="11">
        <f>IF(C177="イベ","-",VLOOKUP(A177,スキル!$A:$K,10,0)*IF(C177="ハピ",10000,30000))</f>
        <v>960000</v>
      </c>
      <c r="O177" s="11">
        <f t="shared" si="1"/>
        <v>0</v>
      </c>
      <c r="P177" s="11">
        <f>IF(C177="イベ","-",IF(F177=VLOOKUP(A177,スキル!$A:$K,11,0),0,IF(C177="ハピ",M177*10000,M177*30000)))</f>
        <v>960000</v>
      </c>
      <c r="Q177" s="15" t="str">
        <f>VLOOKUP(A177,スキル!$A$3:$M$1000,13,0)</f>
        <v>ベルと一緒に消せる 高得点野獣がでるよ！</v>
      </c>
    </row>
    <row r="178" spans="1:17" ht="18" customHeight="1">
      <c r="A178" s="7">
        <v>176</v>
      </c>
      <c r="C178" s="7" t="s">
        <v>46</v>
      </c>
      <c r="D178" s="7" t="s">
        <v>284</v>
      </c>
      <c r="E178" s="8" t="str">
        <f t="shared" si="0"/>
        <v>期間</v>
      </c>
      <c r="H178" s="7" t="str">
        <f>IF(F178="","",IF(F178=VLOOKUP(A178,スキル!$A:$K,11,0),"ス",VLOOKUP(A178,スキル!$A:$J,F178+4,FALSE)))</f>
        <v/>
      </c>
      <c r="I178" s="7" t="str">
        <f>IF(F178="","",IF(F178=VLOOKUP(A178,スキル!$A:$K,11,0),"キ",100/H178))</f>
        <v/>
      </c>
      <c r="J178" s="7" t="str">
        <f>IF(F178="","",IF(F178=VLOOKUP(A178,スキル!$A:$K,11,0),"ル",ROUND(G178/I178,1)))</f>
        <v/>
      </c>
      <c r="K178" s="10" t="str">
        <f>IF(F178="","",IF(F178=VLOOKUP(A178,スキル!$A:$K,11,0),"Ｍ",ROUND(H178-J178,0)))</f>
        <v/>
      </c>
      <c r="L178" s="7" t="str">
        <f ca="1">IF(F178="","",IF(F178=VLOOKUP(A178,スキル!$A:$K,11,0),"Ａ",IF(F178=VLOOKUP(A178,スキル!$A:$K,11,0)-1,0,SUM(OFFSET(スキル!$A$2,MATCH(A178,スキル!$A$3:$A$1048576,0),F178+4,1,5-F178)))))</f>
        <v/>
      </c>
      <c r="M178" s="10">
        <f>IF(F178="",VLOOKUP(A178,スキル!$A:$K,10,0),IF(F178=VLOOKUP(A178,スキル!$A:$K,11,0),"Ｘ",K178+L178))</f>
        <v>36</v>
      </c>
      <c r="N178" s="11">
        <f>IF(C178="イベ","-",VLOOKUP(A178,スキル!$A:$K,10,0)*IF(C178="ハピ",10000,30000))</f>
        <v>1080000</v>
      </c>
      <c r="O178" s="11">
        <f t="shared" si="1"/>
        <v>0</v>
      </c>
      <c r="P178" s="11">
        <f>IF(C178="イベ","-",IF(F178=VLOOKUP(A178,スキル!$A:$K,11,0),0,IF(C178="ハピ",M178*10000,M178*30000)))</f>
        <v>1080000</v>
      </c>
      <c r="Q178" s="15" t="str">
        <f>VLOOKUP(A178,スキル!$A$3:$M$1000,13,0)</f>
        <v>Ｕ字型にツムを凍らせて 中央のツムを消すよ！</v>
      </c>
    </row>
    <row r="179" spans="1:17" ht="18" customHeight="1">
      <c r="A179" s="7">
        <v>177</v>
      </c>
      <c r="B179" s="7">
        <v>71</v>
      </c>
      <c r="C179" s="7" t="s">
        <v>38</v>
      </c>
      <c r="D179" s="7" t="s">
        <v>286</v>
      </c>
      <c r="E179" s="8" t="str">
        <f t="shared" si="0"/>
        <v>常駐</v>
      </c>
      <c r="H179" s="7" t="str">
        <f>IF(F179="","",IF(F179=VLOOKUP(A179,スキル!$A:$K,11,0),"ス",VLOOKUP(A179,スキル!$A:$J,F179+4,FALSE)))</f>
        <v/>
      </c>
      <c r="I179" s="7" t="str">
        <f>IF(F179="","",IF(F179=VLOOKUP(A179,スキル!$A:$K,11,0),"キ",100/H179))</f>
        <v/>
      </c>
      <c r="J179" s="7" t="str">
        <f>IF(F179="","",IF(F179=VLOOKUP(A179,スキル!$A:$K,11,0),"ル",ROUND(G179/I179,1)))</f>
        <v/>
      </c>
      <c r="K179" s="10" t="str">
        <f>IF(F179="","",IF(F179=VLOOKUP(A179,スキル!$A:$K,11,0),"Ｍ",ROUND(H179-J179,0)))</f>
        <v/>
      </c>
      <c r="L179" s="7" t="str">
        <f ca="1">IF(F179="","",IF(F179=VLOOKUP(A179,スキル!$A:$K,11,0),"Ａ",IF(F179=VLOOKUP(A179,スキル!$A:$K,11,0)-1,0,SUM(OFFSET(スキル!$A$2,MATCH(A179,スキル!$A$3:$A$1048576,0),F179+4,1,5-F179)))))</f>
        <v/>
      </c>
      <c r="M179" s="10">
        <f>IF(F179="",VLOOKUP(A179,スキル!$A:$K,10,0),IF(F179=VLOOKUP(A179,スキル!$A:$K,11,0),"Ｘ",K179+L179))</f>
        <v>36</v>
      </c>
      <c r="N179" s="11">
        <f>IF(C179="イベ","-",VLOOKUP(A179,スキル!$A:$K,10,0)*IF(C179="ハピ",10000,30000))</f>
        <v>1080000</v>
      </c>
      <c r="O179" s="11">
        <f t="shared" si="1"/>
        <v>0</v>
      </c>
      <c r="P179" s="11">
        <f>IF(C179="イベ","-",IF(F179=VLOOKUP(A179,スキル!$A:$K,11,0),0,IF(C179="ハピ",M179*10000,M179*30000)))</f>
        <v>1080000</v>
      </c>
      <c r="Q179" s="15" t="str">
        <f>VLOOKUP(A179,スキル!$A$3:$M$1000,13,0)</f>
        <v>横ライン状にツムを消して 少しの間ガストンがたくさん降るよ！</v>
      </c>
    </row>
    <row r="180" spans="1:17" ht="18" customHeight="1">
      <c r="A180" s="7">
        <v>178</v>
      </c>
      <c r="B180" s="7">
        <v>72</v>
      </c>
      <c r="C180" s="7" t="s">
        <v>38</v>
      </c>
      <c r="D180" s="7" t="s">
        <v>288</v>
      </c>
      <c r="E180" s="8" t="str">
        <f t="shared" si="0"/>
        <v>常駐</v>
      </c>
      <c r="H180" s="7" t="str">
        <f>IF(F180="","",IF(F180=VLOOKUP(A180,スキル!$A:$K,11,0),"ス",VLOOKUP(A180,スキル!$A:$J,F180+4,FALSE)))</f>
        <v/>
      </c>
      <c r="I180" s="7" t="str">
        <f>IF(F180="","",IF(F180=VLOOKUP(A180,スキル!$A:$K,11,0),"キ",100/H180))</f>
        <v/>
      </c>
      <c r="J180" s="7" t="str">
        <f>IF(F180="","",IF(F180=VLOOKUP(A180,スキル!$A:$K,11,0),"ル",ROUND(G180/I180,1)))</f>
        <v/>
      </c>
      <c r="K180" s="10" t="str">
        <f>IF(F180="","",IF(F180=VLOOKUP(A180,スキル!$A:$K,11,0),"Ｍ",ROUND(H180-J180,0)))</f>
        <v/>
      </c>
      <c r="L180" s="7" t="str">
        <f ca="1">IF(F180="","",IF(F180=VLOOKUP(A180,スキル!$A:$K,11,0),"Ａ",IF(F180=VLOOKUP(A180,スキル!$A:$K,11,0)-1,0,SUM(OFFSET(スキル!$A$2,MATCH(A180,スキル!$A$3:$A$1048576,0),F180+4,1,5-F180)))))</f>
        <v/>
      </c>
      <c r="M180" s="10">
        <f>IF(F180="",VLOOKUP(A180,スキル!$A:$K,10,0),IF(F180=VLOOKUP(A180,スキル!$A:$K,11,0),"Ｘ",K180+L180))</f>
        <v>29</v>
      </c>
      <c r="N180" s="11">
        <f>IF(C180="イベ","-",VLOOKUP(A180,スキル!$A:$K,10,0)*IF(C180="ハピ",10000,30000))</f>
        <v>870000</v>
      </c>
      <c r="O180" s="11">
        <f t="shared" si="1"/>
        <v>0</v>
      </c>
      <c r="P180" s="11">
        <f>IF(C180="イベ","-",IF(F180=VLOOKUP(A180,スキル!$A:$K,11,0),0,IF(C180="ハピ",M180*10000,M180*30000)))</f>
        <v>870000</v>
      </c>
      <c r="Q180" s="15" t="str">
        <f>VLOOKUP(A180,スキル!$A$3:$M$1000,13,0)</f>
        <v>フィーバーがはじまり ランダムでツムを消すよ！</v>
      </c>
    </row>
    <row r="181" spans="1:17" ht="18" customHeight="1">
      <c r="A181" s="7">
        <v>179</v>
      </c>
      <c r="C181" s="7" t="s">
        <v>49</v>
      </c>
      <c r="D181" s="7" t="s">
        <v>290</v>
      </c>
      <c r="E181" s="8" t="str">
        <f t="shared" si="0"/>
        <v>イベ</v>
      </c>
      <c r="H181" s="7" t="str">
        <f>IF(F181="","",IF(F181=VLOOKUP(A181,スキル!$A:$K,11,0),"ス",VLOOKUP(A181,スキル!$A:$J,F181+4,FALSE)))</f>
        <v/>
      </c>
      <c r="I181" s="7" t="str">
        <f>IF(F181="","",IF(F181=VLOOKUP(A181,スキル!$A:$K,11,0),"キ",100/H181))</f>
        <v/>
      </c>
      <c r="J181" s="7" t="str">
        <f>IF(F181="","",IF(F181=VLOOKUP(A181,スキル!$A:$K,11,0),"ル",ROUND(G181/I181,1)))</f>
        <v/>
      </c>
      <c r="K181" s="10" t="str">
        <f>IF(F181="","",IF(F181=VLOOKUP(A181,スキル!$A:$K,11,0),"Ｍ",ROUND(H181-J181,0)))</f>
        <v/>
      </c>
      <c r="L181" s="7" t="str">
        <f ca="1">IF(F181="","",IF(F181=VLOOKUP(A181,スキル!$A:$K,11,0),"Ａ",IF(F181=VLOOKUP(A181,スキル!$A:$K,11,0)-1,0,SUM(OFFSET(スキル!$A$2,MATCH(A181,スキル!$A$3:$A$1048576,0),F181+4,1,5-F181)))))</f>
        <v/>
      </c>
      <c r="M181" s="10">
        <f>IF(F181="",VLOOKUP(A181,スキル!$A:$K,10,0),IF(F181=VLOOKUP(A181,スキル!$A:$K,11,0),"Ｘ",K181+L181))</f>
        <v>3</v>
      </c>
      <c r="N181" s="11" t="str">
        <f>IF(C181="イベ","-",VLOOKUP(A181,スキル!$A:$K,10,0)*IF(C181="ハピ",10000,30000))</f>
        <v>-</v>
      </c>
      <c r="O181" s="11" t="str">
        <f t="shared" si="1"/>
        <v>-</v>
      </c>
      <c r="P181" s="11" t="str">
        <f>IF(C181="イベ","-",IF(F181=VLOOKUP(A181,スキル!$A:$K,11,0),0,IF(C181="ハピ",M181*10000,M181*30000)))</f>
        <v>-</v>
      </c>
      <c r="Q181" s="15" t="str">
        <f>VLOOKUP(A181,スキル!$A$3:$M$1000,13,0)</f>
        <v>ポット夫人と高得点チップがでるよ！</v>
      </c>
    </row>
    <row r="182" spans="1:17" ht="18" customHeight="1">
      <c r="A182" s="7">
        <v>180</v>
      </c>
      <c r="C182" s="7" t="s">
        <v>46</v>
      </c>
      <c r="D182" s="7" t="s">
        <v>292</v>
      </c>
      <c r="E182" s="8" t="str">
        <f t="shared" si="0"/>
        <v>期間</v>
      </c>
      <c r="H182" s="7" t="str">
        <f>IF(F182="","",IF(F182=VLOOKUP(A182,スキル!$A:$K,11,0),"ス",VLOOKUP(A182,スキル!$A:$J,F182+4,FALSE)))</f>
        <v/>
      </c>
      <c r="I182" s="7" t="str">
        <f>IF(F182="","",IF(F182=VLOOKUP(A182,スキル!$A:$K,11,0),"キ",100/H182))</f>
        <v/>
      </c>
      <c r="J182" s="7" t="str">
        <f>IF(F182="","",IF(F182=VLOOKUP(A182,スキル!$A:$K,11,0),"ル",ROUND(G182/I182,1)))</f>
        <v/>
      </c>
      <c r="K182" s="10" t="str">
        <f>IF(F182="","",IF(F182=VLOOKUP(A182,スキル!$A:$K,11,0),"Ｍ",ROUND(H182-J182,0)))</f>
        <v/>
      </c>
      <c r="L182" s="7" t="str">
        <f ca="1">IF(F182="","",IF(F182=VLOOKUP(A182,スキル!$A:$K,11,0),"Ａ",IF(F182=VLOOKUP(A182,スキル!$A:$K,11,0)-1,0,SUM(OFFSET(スキル!$A$2,MATCH(A182,スキル!$A$3:$A$1048576,0),F182+4,1,5-F182)))))</f>
        <v/>
      </c>
      <c r="M182" s="10">
        <f>IF(F182="",VLOOKUP(A182,スキル!$A:$K,10,0),IF(F182=VLOOKUP(A182,スキル!$A:$K,11,0),"Ｘ",K182+L182))</f>
        <v>36</v>
      </c>
      <c r="N182" s="11">
        <f>IF(C182="イベ","-",VLOOKUP(A182,スキル!$A:$K,10,0)*IF(C182="ハピ",10000,30000))</f>
        <v>1080000</v>
      </c>
      <c r="O182" s="11">
        <f t="shared" si="1"/>
        <v>0</v>
      </c>
      <c r="P182" s="11">
        <f>IF(C182="イベ","-",IF(F182=VLOOKUP(A182,スキル!$A:$K,11,0),0,IF(C182="ハピ",M182*10000,M182*30000)))</f>
        <v>1080000</v>
      </c>
      <c r="Q182" s="15" t="str">
        <f>VLOOKUP(A182,スキル!$A$3:$M$1000,13,0)</f>
        <v>違うツム同士を繋げて一緒に周りのツムも消すよ！</v>
      </c>
    </row>
    <row r="183" spans="1:17" ht="18" customHeight="1">
      <c r="A183" s="7">
        <v>181</v>
      </c>
      <c r="B183" s="7">
        <v>73</v>
      </c>
      <c r="C183" s="7" t="s">
        <v>38</v>
      </c>
      <c r="D183" s="7" t="s">
        <v>294</v>
      </c>
      <c r="E183" s="8" t="str">
        <f t="shared" si="0"/>
        <v>常駐</v>
      </c>
      <c r="H183" s="7" t="str">
        <f>IF(F183="","",IF(F183=VLOOKUP(A183,スキル!$A:$K,11,0),"ス",VLOOKUP(A183,スキル!$A:$J,F183+4,FALSE)))</f>
        <v/>
      </c>
      <c r="I183" s="7" t="str">
        <f>IF(F183="","",IF(F183=VLOOKUP(A183,スキル!$A:$K,11,0),"キ",100/H183))</f>
        <v/>
      </c>
      <c r="J183" s="7" t="str">
        <f>IF(F183="","",IF(F183=VLOOKUP(A183,スキル!$A:$K,11,0),"ル",ROUND(G183/I183,1)))</f>
        <v/>
      </c>
      <c r="K183" s="10" t="str">
        <f>IF(F183="","",IF(F183=VLOOKUP(A183,スキル!$A:$K,11,0),"Ｍ",ROUND(H183-J183,0)))</f>
        <v/>
      </c>
      <c r="L183" s="7" t="str">
        <f ca="1">IF(F183="","",IF(F183=VLOOKUP(A183,スキル!$A:$K,11,0),"Ａ",IF(F183=VLOOKUP(A183,スキル!$A:$K,11,0)-1,0,SUM(OFFSET(スキル!$A$2,MATCH(A183,スキル!$A$3:$A$1048576,0),F183+4,1,5-F183)))))</f>
        <v/>
      </c>
      <c r="M183" s="10">
        <f>IF(F183="",VLOOKUP(A183,スキル!$A:$K,10,0),IF(F183=VLOOKUP(A183,スキル!$A:$K,11,0),"Ｘ",K183+L183))</f>
        <v>32</v>
      </c>
      <c r="N183" s="11">
        <f>IF(C183="イベ","-",VLOOKUP(A183,スキル!$A:$K,10,0)*IF(C183="ハピ",10000,30000))</f>
        <v>960000</v>
      </c>
      <c r="O183" s="11">
        <f t="shared" si="1"/>
        <v>0</v>
      </c>
      <c r="P183" s="11">
        <f>IF(C183="イベ","-",IF(F183=VLOOKUP(A183,スキル!$A:$K,11,0),0,IF(C183="ハピ",M183*10000,M183*30000)))</f>
        <v>960000</v>
      </c>
      <c r="Q183" s="15" t="str">
        <f>VLOOKUP(A183,スキル!$A$3:$M$1000,13,0)</f>
        <v>フリンと一緒に消せる高得点のラプンツェルがでるよ！</v>
      </c>
    </row>
    <row r="184" spans="1:17" ht="18" customHeight="1">
      <c r="A184" s="7">
        <v>182</v>
      </c>
      <c r="B184" s="7">
        <v>74</v>
      </c>
      <c r="C184" s="7" t="s">
        <v>38</v>
      </c>
      <c r="D184" s="7" t="s">
        <v>296</v>
      </c>
      <c r="E184" s="8" t="str">
        <f t="shared" si="0"/>
        <v>常駐</v>
      </c>
      <c r="H184" s="7" t="str">
        <f>IF(F184="","",IF(F184=VLOOKUP(A184,スキル!$A:$K,11,0),"ス",VLOOKUP(A184,スキル!$A:$J,F184+4,FALSE)))</f>
        <v/>
      </c>
      <c r="I184" s="7" t="str">
        <f>IF(F184="","",IF(F184=VLOOKUP(A184,スキル!$A:$K,11,0),"キ",100/H184))</f>
        <v/>
      </c>
      <c r="J184" s="7" t="str">
        <f>IF(F184="","",IF(F184=VLOOKUP(A184,スキル!$A:$K,11,0),"ル",ROUND(G184/I184,1)))</f>
        <v/>
      </c>
      <c r="K184" s="10" t="str">
        <f>IF(F184="","",IF(F184=VLOOKUP(A184,スキル!$A:$K,11,0),"Ｍ",ROUND(H184-J184,0)))</f>
        <v/>
      </c>
      <c r="L184" s="7" t="str">
        <f ca="1">IF(F184="","",IF(F184=VLOOKUP(A184,スキル!$A:$K,11,0),"Ａ",IF(F184=VLOOKUP(A184,スキル!$A:$K,11,0)-1,0,SUM(OFFSET(スキル!$A$2,MATCH(A184,スキル!$A$3:$A$1048576,0),F184+4,1,5-F184)))))</f>
        <v/>
      </c>
      <c r="M184" s="10">
        <f>IF(F184="",VLOOKUP(A184,スキル!$A:$K,10,0),IF(F184=VLOOKUP(A184,スキル!$A:$K,11,0),"Ｘ",K184+L184))</f>
        <v>29</v>
      </c>
      <c r="N184" s="11">
        <f>IF(C184="イベ","-",VLOOKUP(A184,スキル!$A:$K,10,0)*IF(C184="ハピ",10000,30000))</f>
        <v>870000</v>
      </c>
      <c r="O184" s="11">
        <f t="shared" si="1"/>
        <v>0</v>
      </c>
      <c r="P184" s="11">
        <f>IF(C184="イベ","-",IF(F184=VLOOKUP(A184,スキル!$A:$K,11,0),0,IF(C184="ハピ",M184*10000,M184*30000)))</f>
        <v>870000</v>
      </c>
      <c r="Q184" s="15" t="str">
        <f>VLOOKUP(A184,スキル!$A$3:$M$1000,13,0)</f>
        <v>斜めライン状にツムを消すよ！</v>
      </c>
    </row>
    <row r="185" spans="1:17" ht="18" customHeight="1">
      <c r="A185" s="7">
        <v>183</v>
      </c>
      <c r="B185" s="7">
        <v>75</v>
      </c>
      <c r="C185" s="7" t="s">
        <v>38</v>
      </c>
      <c r="D185" s="7" t="s">
        <v>297</v>
      </c>
      <c r="E185" s="8" t="str">
        <f t="shared" si="0"/>
        <v>常駐</v>
      </c>
      <c r="H185" s="7" t="str">
        <f>IF(F185="","",IF(F185=VLOOKUP(A185,スキル!$A:$K,11,0),"ス",VLOOKUP(A185,スキル!$A:$J,F185+4,FALSE)))</f>
        <v/>
      </c>
      <c r="I185" s="7" t="str">
        <f>IF(F185="","",IF(F185=VLOOKUP(A185,スキル!$A:$K,11,0),"キ",100/H185))</f>
        <v/>
      </c>
      <c r="J185" s="7" t="str">
        <f>IF(F185="","",IF(F185=VLOOKUP(A185,スキル!$A:$K,11,0),"ル",ROUND(G185/I185,1)))</f>
        <v/>
      </c>
      <c r="K185" s="10" t="str">
        <f>IF(F185="","",IF(F185=VLOOKUP(A185,スキル!$A:$K,11,0),"Ｍ",ROUND(H185-J185,0)))</f>
        <v/>
      </c>
      <c r="L185" s="7" t="str">
        <f ca="1">IF(F185="","",IF(F185=VLOOKUP(A185,スキル!$A:$K,11,0),"Ａ",IF(F185=VLOOKUP(A185,スキル!$A:$K,11,0)-1,0,SUM(OFFSET(スキル!$A$2,MATCH(A185,スキル!$A$3:$A$1048576,0),F185+4,1,5-F185)))))</f>
        <v/>
      </c>
      <c r="M185" s="10">
        <f>IF(F185="",VLOOKUP(A185,スキル!$A:$K,10,0),IF(F185=VLOOKUP(A185,スキル!$A:$K,11,0),"Ｘ",K185+L185))</f>
        <v>32</v>
      </c>
      <c r="N185" s="11">
        <f>IF(C185="イベ","-",VLOOKUP(A185,スキル!$A:$K,10,0)*IF(C185="ハピ",10000,30000))</f>
        <v>960000</v>
      </c>
      <c r="O185" s="11">
        <f t="shared" si="1"/>
        <v>0</v>
      </c>
      <c r="P185" s="11">
        <f>IF(C185="イベ","-",IF(F185=VLOOKUP(A185,スキル!$A:$K,11,0),0,IF(C185="ハピ",M185*10000,M185*30000)))</f>
        <v>960000</v>
      </c>
      <c r="Q185" s="15" t="str">
        <f>VLOOKUP(A185,スキル!$A$3:$M$1000,13,0)</f>
        <v>ムーランと一緒に消せる高得点のピンがでるよ！</v>
      </c>
    </row>
    <row r="186" spans="1:17" ht="18" customHeight="1">
      <c r="A186" s="7">
        <v>184</v>
      </c>
      <c r="B186" s="7">
        <v>76</v>
      </c>
      <c r="C186" s="7" t="s">
        <v>38</v>
      </c>
      <c r="D186" s="7" t="s">
        <v>299</v>
      </c>
      <c r="E186" s="8" t="str">
        <f t="shared" si="0"/>
        <v>常駐</v>
      </c>
      <c r="H186" s="7" t="str">
        <f>IF(F186="","",IF(F186=VLOOKUP(A186,スキル!$A:$K,11,0),"ス",VLOOKUP(A186,スキル!$A:$J,F186+4,FALSE)))</f>
        <v/>
      </c>
      <c r="I186" s="7" t="str">
        <f>IF(F186="","",IF(F186=VLOOKUP(A186,スキル!$A:$K,11,0),"キ",100/H186))</f>
        <v/>
      </c>
      <c r="J186" s="7" t="str">
        <f>IF(F186="","",IF(F186=VLOOKUP(A186,スキル!$A:$K,11,0),"ル",ROUND(G186/I186,1)))</f>
        <v/>
      </c>
      <c r="K186" s="10" t="str">
        <f>IF(F186="","",IF(F186=VLOOKUP(A186,スキル!$A:$K,11,0),"Ｍ",ROUND(H186-J186,0)))</f>
        <v/>
      </c>
      <c r="L186" s="7" t="str">
        <f ca="1">IF(F186="","",IF(F186=VLOOKUP(A186,スキル!$A:$K,11,0),"Ａ",IF(F186=VLOOKUP(A186,スキル!$A:$K,11,0)-1,0,SUM(OFFSET(スキル!$A$2,MATCH(A186,スキル!$A$3:$A$1048576,0),F186+4,1,5-F186)))))</f>
        <v/>
      </c>
      <c r="M186" s="10">
        <f>IF(F186="",VLOOKUP(A186,スキル!$A:$K,10,0),IF(F186=VLOOKUP(A186,スキル!$A:$K,11,0),"Ｘ",K186+L186))</f>
        <v>32</v>
      </c>
      <c r="N186" s="11">
        <f>IF(C186="イベ","-",VLOOKUP(A186,スキル!$A:$K,10,0)*IF(C186="ハピ",10000,30000))</f>
        <v>960000</v>
      </c>
      <c r="O186" s="11">
        <f t="shared" si="1"/>
        <v>0</v>
      </c>
      <c r="P186" s="11">
        <f>IF(C186="イベ","-",IF(F186=VLOOKUP(A186,スキル!$A:$K,11,0),0,IF(C186="ハピ",M186*10000,M186*30000)))</f>
        <v>960000</v>
      </c>
      <c r="Q186" s="15" t="str">
        <f>VLOOKUP(A186,スキル!$A$3:$M$1000,13,0)</f>
        <v>時間停止中に繋げたツムが1チェーンになるよ</v>
      </c>
    </row>
    <row r="187" spans="1:17" ht="18" customHeight="1">
      <c r="A187" s="7">
        <v>185</v>
      </c>
      <c r="C187" s="7" t="s">
        <v>46</v>
      </c>
      <c r="D187" s="7" t="s">
        <v>300</v>
      </c>
      <c r="E187" s="8" t="str">
        <f t="shared" si="0"/>
        <v>期間</v>
      </c>
      <c r="H187" s="7" t="str">
        <f>IF(F187="","",IF(F187=VLOOKUP(A187,スキル!$A:$K,11,0),"ス",VLOOKUP(A187,スキル!$A:$J,F187+4,FALSE)))</f>
        <v/>
      </c>
      <c r="I187" s="7" t="str">
        <f>IF(F187="","",IF(F187=VLOOKUP(A187,スキル!$A:$K,11,0),"キ",100/H187))</f>
        <v/>
      </c>
      <c r="J187" s="7" t="str">
        <f>IF(F187="","",IF(F187=VLOOKUP(A187,スキル!$A:$K,11,0),"ル",ROUND(G187/I187,1)))</f>
        <v/>
      </c>
      <c r="K187" s="10" t="str">
        <f>IF(F187="","",IF(F187=VLOOKUP(A187,スキル!$A:$K,11,0),"Ｍ",ROUND(H187-J187,0)))</f>
        <v/>
      </c>
      <c r="L187" s="7" t="str">
        <f ca="1">IF(F187="","",IF(F187=VLOOKUP(A187,スキル!$A:$K,11,0),"Ａ",IF(F187=VLOOKUP(A187,スキル!$A:$K,11,0)-1,0,SUM(OFFSET(スキル!$A$2,MATCH(A187,スキル!$A$3:$A$1048576,0),F187+4,1,5-F187)))))</f>
        <v/>
      </c>
      <c r="M187" s="10">
        <f>IF(F187="",VLOOKUP(A187,スキル!$A:$K,10,0),IF(F187=VLOOKUP(A187,スキル!$A:$K,11,0),"Ｘ",K187+L187))</f>
        <v>36</v>
      </c>
      <c r="N187" s="11">
        <f>IF(C187="イベ","-",VLOOKUP(A187,スキル!$A:$K,10,0)*IF(C187="ハピ",10000,30000))</f>
        <v>1080000</v>
      </c>
      <c r="O187" s="11">
        <f t="shared" si="1"/>
        <v>0</v>
      </c>
      <c r="P187" s="11">
        <f>IF(C187="イベ","-",IF(F187=VLOOKUP(A187,スキル!$A:$K,11,0),0,IF(C187="ハピ",M187*10000,M187*30000)))</f>
        <v>1080000</v>
      </c>
      <c r="Q187" s="15" t="str">
        <f>VLOOKUP(A187,スキル!$A$3:$M$1000,13,0)</f>
        <v>画面中央のツムをまとめて消すよ！</v>
      </c>
    </row>
    <row r="188" spans="1:17" ht="18" customHeight="1">
      <c r="A188" s="7">
        <v>186</v>
      </c>
      <c r="C188" s="7" t="s">
        <v>46</v>
      </c>
      <c r="D188" s="7" t="s">
        <v>301</v>
      </c>
      <c r="E188" s="8" t="str">
        <f t="shared" si="0"/>
        <v>期間</v>
      </c>
      <c r="H188" s="7" t="str">
        <f>IF(F188="","",IF(F188=VLOOKUP(A188,スキル!$A:$K,11,0),"ス",VLOOKUP(A188,スキル!$A:$J,F188+4,FALSE)))</f>
        <v/>
      </c>
      <c r="I188" s="7" t="str">
        <f>IF(F188="","",IF(F188=VLOOKUP(A188,スキル!$A:$K,11,0),"キ",100/H188))</f>
        <v/>
      </c>
      <c r="J188" s="7" t="str">
        <f>IF(F188="","",IF(F188=VLOOKUP(A188,スキル!$A:$K,11,0),"ル",ROUND(G188/I188,1)))</f>
        <v/>
      </c>
      <c r="K188" s="10" t="str">
        <f>IF(F188="","",IF(F188=VLOOKUP(A188,スキル!$A:$K,11,0),"Ｍ",ROUND(H188-J188,0)))</f>
        <v/>
      </c>
      <c r="L188" s="7" t="str">
        <f ca="1">IF(F188="","",IF(F188=VLOOKUP(A188,スキル!$A:$K,11,0),"Ａ",IF(F188=VLOOKUP(A188,スキル!$A:$K,11,0)-1,0,SUM(OFFSET(スキル!$A$2,MATCH(A188,スキル!$A$3:$A$1048576,0),F188+4,1,5-F188)))))</f>
        <v/>
      </c>
      <c r="M188" s="10">
        <f>IF(F188="",VLOOKUP(A188,スキル!$A:$K,10,0),IF(F188=VLOOKUP(A188,スキル!$A:$K,11,0),"Ｘ",K188+L188))</f>
        <v>29</v>
      </c>
      <c r="N188" s="11">
        <f>IF(C188="イベ","-",VLOOKUP(A188,スキル!$A:$K,10,0)*IF(C188="ハピ",10000,30000))</f>
        <v>870000</v>
      </c>
      <c r="O188" s="11">
        <f t="shared" si="1"/>
        <v>0</v>
      </c>
      <c r="P188" s="11">
        <f>IF(C188="イベ","-",IF(F188=VLOOKUP(A188,スキル!$A:$K,11,0),0,IF(C188="ハピ",M188*10000,M188*30000)))</f>
        <v>870000</v>
      </c>
      <c r="Q188" s="15" t="str">
        <f>VLOOKUP(A188,スキル!$A$3:$M$1000,13,0)</f>
        <v>縦ライン状にツムを消すよ！</v>
      </c>
    </row>
    <row r="189" spans="1:17" ht="18" customHeight="1">
      <c r="A189" s="7">
        <v>187</v>
      </c>
      <c r="C189" s="7" t="s">
        <v>46</v>
      </c>
      <c r="D189" s="7" t="s">
        <v>302</v>
      </c>
      <c r="E189" s="8" t="str">
        <f t="shared" si="0"/>
        <v>期間</v>
      </c>
      <c r="H189" s="7" t="str">
        <f>IF(F189="","",IF(F189=VLOOKUP(A189,スキル!$A:$K,11,0),"ス",VLOOKUP(A189,スキル!$A:$J,F189+4,FALSE)))</f>
        <v/>
      </c>
      <c r="I189" s="7" t="str">
        <f>IF(F189="","",IF(F189=VLOOKUP(A189,スキル!$A:$K,11,0),"キ",100/H189))</f>
        <v/>
      </c>
      <c r="J189" s="7" t="str">
        <f>IF(F189="","",IF(F189=VLOOKUP(A189,スキル!$A:$K,11,0),"ル",ROUND(G189/I189,1)))</f>
        <v/>
      </c>
      <c r="K189" s="10" t="str">
        <f>IF(F189="","",IF(F189=VLOOKUP(A189,スキル!$A:$K,11,0),"Ｍ",ROUND(H189-J189,0)))</f>
        <v/>
      </c>
      <c r="L189" s="7" t="str">
        <f ca="1">IF(F189="","",IF(F189=VLOOKUP(A189,スキル!$A:$K,11,0),"Ａ",IF(F189=VLOOKUP(A189,スキル!$A:$K,11,0)-1,0,SUM(OFFSET(スキル!$A$2,MATCH(A189,スキル!$A$3:$A$1048576,0),F189+4,1,5-F189)))))</f>
        <v/>
      </c>
      <c r="M189" s="10">
        <f>IF(F189="",VLOOKUP(A189,スキル!$A:$K,10,0),IF(F189=VLOOKUP(A189,スキル!$A:$K,11,0),"Ｘ",K189+L189))</f>
        <v>29</v>
      </c>
      <c r="N189" s="11">
        <f>IF(C189="イベ","-",VLOOKUP(A189,スキル!$A:$K,10,0)*IF(C189="ハピ",10000,30000))</f>
        <v>870000</v>
      </c>
      <c r="O189" s="11">
        <f t="shared" si="1"/>
        <v>0</v>
      </c>
      <c r="P189" s="11">
        <f>IF(C189="イベ","-",IF(F189=VLOOKUP(A189,スキル!$A:$K,11,0),0,IF(C189="ハピ",M189*10000,M189*30000)))</f>
        <v>870000</v>
      </c>
      <c r="Q189" s="15" t="str">
        <f>VLOOKUP(A189,スキル!$A$3:$M$1000,13,0)</f>
        <v>ランダムでツムを消すよ！</v>
      </c>
    </row>
    <row r="190" spans="1:17" ht="18" customHeight="1">
      <c r="A190" s="7">
        <v>188</v>
      </c>
      <c r="C190" s="7" t="s">
        <v>46</v>
      </c>
      <c r="D190" s="7" t="s">
        <v>303</v>
      </c>
      <c r="E190" s="8" t="str">
        <f t="shared" si="0"/>
        <v>期間</v>
      </c>
      <c r="H190" s="7" t="str">
        <f>IF(F190="","",IF(F190=VLOOKUP(A190,スキル!$A:$K,11,0),"ス",VLOOKUP(A190,スキル!$A:$J,F190+4,FALSE)))</f>
        <v/>
      </c>
      <c r="I190" s="7" t="str">
        <f>IF(F190="","",IF(F190=VLOOKUP(A190,スキル!$A:$K,11,0),"キ",100/H190))</f>
        <v/>
      </c>
      <c r="J190" s="7" t="str">
        <f>IF(F190="","",IF(F190=VLOOKUP(A190,スキル!$A:$K,11,0),"ル",ROUND(G190/I190,1)))</f>
        <v/>
      </c>
      <c r="K190" s="10" t="str">
        <f>IF(F190="","",IF(F190=VLOOKUP(A190,スキル!$A:$K,11,0),"Ｍ",ROUND(H190-J190,0)))</f>
        <v/>
      </c>
      <c r="L190" s="7" t="str">
        <f ca="1">IF(F190="","",IF(F190=VLOOKUP(A190,スキル!$A:$K,11,0),"Ａ",IF(F190=VLOOKUP(A190,スキル!$A:$K,11,0)-1,0,SUM(OFFSET(スキル!$A$2,MATCH(A190,スキル!$A$3:$A$1048576,0),F190+4,1,5-F190)))))</f>
        <v/>
      </c>
      <c r="M190" s="10">
        <f>IF(F190="",VLOOKUP(A190,スキル!$A:$K,10,0),IF(F190=VLOOKUP(A190,スキル!$A:$K,11,0),"Ｘ",K190+L190))</f>
        <v>32</v>
      </c>
      <c r="N190" s="11">
        <f>IF(C190="イベ","-",VLOOKUP(A190,スキル!$A:$K,10,0)*IF(C190="ハピ",10000,30000))</f>
        <v>960000</v>
      </c>
      <c r="O190" s="11">
        <f t="shared" si="1"/>
        <v>0</v>
      </c>
      <c r="P190" s="11">
        <f>IF(C190="イベ","-",IF(F190=VLOOKUP(A190,スキル!$A:$K,11,0),0,IF(C190="ハピ",M190*10000,M190*30000)))</f>
        <v>960000</v>
      </c>
      <c r="Q190" s="15" t="str">
        <f>VLOOKUP(A190,スキル!$A$3:$M$1000,13,0)</f>
        <v>回転する矢印をタップ 矢印にそってツムを消すよ！</v>
      </c>
    </row>
    <row r="191" spans="1:17" ht="18" customHeight="1">
      <c r="A191" s="7">
        <v>189</v>
      </c>
      <c r="C191" s="7" t="s">
        <v>46</v>
      </c>
      <c r="D191" s="7" t="s">
        <v>305</v>
      </c>
      <c r="E191" s="8" t="str">
        <f t="shared" si="0"/>
        <v>期間</v>
      </c>
      <c r="H191" s="7" t="str">
        <f>IF(F191="","",IF(F191=VLOOKUP(A191,スキル!$A:$K,11,0),"ス",VLOOKUP(A191,スキル!$A:$J,F191+4,FALSE)))</f>
        <v/>
      </c>
      <c r="I191" s="7" t="str">
        <f>IF(F191="","",IF(F191=VLOOKUP(A191,スキル!$A:$K,11,0),"キ",100/H191))</f>
        <v/>
      </c>
      <c r="J191" s="7" t="str">
        <f>IF(F191="","",IF(F191=VLOOKUP(A191,スキル!$A:$K,11,0),"ル",ROUND(G191/I191,1)))</f>
        <v/>
      </c>
      <c r="K191" s="10" t="str">
        <f>IF(F191="","",IF(F191=VLOOKUP(A191,スキル!$A:$K,11,0),"Ｍ",ROUND(H191-J191,0)))</f>
        <v/>
      </c>
      <c r="L191" s="7" t="str">
        <f ca="1">IF(F191="","",IF(F191=VLOOKUP(A191,スキル!$A:$K,11,0),"Ａ",IF(F191=VLOOKUP(A191,スキル!$A:$K,11,0)-1,0,SUM(OFFSET(スキル!$A$2,MATCH(A191,スキル!$A$3:$A$1048576,0),F191+4,1,5-F191)))))</f>
        <v/>
      </c>
      <c r="M191" s="10">
        <f>IF(F191="",VLOOKUP(A191,スキル!$A:$K,10,0),IF(F191=VLOOKUP(A191,スキル!$A:$K,11,0),"Ｘ",K191+L191))</f>
        <v>36</v>
      </c>
      <c r="N191" s="11">
        <f>IF(C191="イベ","-",VLOOKUP(A191,スキル!$A:$K,10,0)*IF(C191="ハピ",10000,30000))</f>
        <v>1080000</v>
      </c>
      <c r="O191" s="11">
        <f t="shared" si="1"/>
        <v>0</v>
      </c>
      <c r="P191" s="11">
        <f>IF(C191="イベ","-",IF(F191=VLOOKUP(A191,スキル!$A:$K,11,0),0,IF(C191="ハピ",M191*10000,M191*30000)))</f>
        <v>1080000</v>
      </c>
      <c r="Q191" s="15" t="str">
        <f>VLOOKUP(A191,スキル!$A$3:$M$1000,13,0)</f>
        <v>斜めライン状にツムを消すよ！</v>
      </c>
    </row>
    <row r="192" spans="1:17" ht="18" customHeight="1">
      <c r="A192" s="7">
        <v>190</v>
      </c>
      <c r="C192" s="7" t="s">
        <v>46</v>
      </c>
      <c r="D192" s="7" t="s">
        <v>306</v>
      </c>
      <c r="E192" s="8" t="str">
        <f t="shared" si="0"/>
        <v>期間</v>
      </c>
      <c r="H192" s="7" t="str">
        <f>IF(F192="","",IF(F192=VLOOKUP(A192,スキル!$A:$K,11,0),"ス",VLOOKUP(A192,スキル!$A:$J,F192+4,FALSE)))</f>
        <v/>
      </c>
      <c r="I192" s="7" t="str">
        <f>IF(F192="","",IF(F192=VLOOKUP(A192,スキル!$A:$K,11,0),"キ",100/H192))</f>
        <v/>
      </c>
      <c r="J192" s="7" t="str">
        <f>IF(F192="","",IF(F192=VLOOKUP(A192,スキル!$A:$K,11,0),"ル",ROUND(G192/I192,1)))</f>
        <v/>
      </c>
      <c r="K192" s="10" t="str">
        <f>IF(F192="","",IF(F192=VLOOKUP(A192,スキル!$A:$K,11,0),"Ｍ",ROUND(H192-J192,0)))</f>
        <v/>
      </c>
      <c r="L192" s="7" t="str">
        <f ca="1">IF(F192="","",IF(F192=VLOOKUP(A192,スキル!$A:$K,11,0),"Ａ",IF(F192=VLOOKUP(A192,スキル!$A:$K,11,0)-1,0,SUM(OFFSET(スキル!$A$2,MATCH(A192,スキル!$A$3:$A$1048576,0),F192+4,1,5-F192)))))</f>
        <v/>
      </c>
      <c r="M192" s="10">
        <f>IF(F192="",VLOOKUP(A192,スキル!$A:$K,10,0),IF(F192=VLOOKUP(A192,スキル!$A:$K,11,0),"Ｘ",K192+L192))</f>
        <v>3</v>
      </c>
      <c r="N192" s="11">
        <f>IF(C192="イベ","-",VLOOKUP(A192,スキル!$A:$K,10,0)*IF(C192="ハピ",10000,30000))</f>
        <v>90000</v>
      </c>
      <c r="O192" s="11">
        <f t="shared" si="1"/>
        <v>0</v>
      </c>
      <c r="P192" s="11">
        <f>IF(C192="イベ","-",IF(F192=VLOOKUP(A192,スキル!$A:$K,11,0),0,IF(C192="ハピ",M192*10000,M192*30000)))</f>
        <v>90000</v>
      </c>
      <c r="Q192" s="15" t="str">
        <f>VLOOKUP(A192,スキル!$A$3:$M$1000,13,0)</f>
        <v>画面中央にツムをまとめて消すよ！</v>
      </c>
    </row>
    <row r="193" spans="1:17" ht="18" customHeight="1">
      <c r="A193" s="7">
        <v>191</v>
      </c>
      <c r="B193" s="7">
        <v>77</v>
      </c>
      <c r="C193" s="7" t="s">
        <v>38</v>
      </c>
      <c r="D193" s="7" t="s">
        <v>308</v>
      </c>
      <c r="E193" s="8" t="str">
        <f t="shared" si="0"/>
        <v>常駐</v>
      </c>
      <c r="H193" s="7" t="str">
        <f>IF(F193="","",IF(F193=VLOOKUP(A193,スキル!$A:$K,11,0),"ス",VLOOKUP(A193,スキル!$A:$J,F193+4,FALSE)))</f>
        <v/>
      </c>
      <c r="I193" s="7" t="str">
        <f>IF(F193="","",IF(F193=VLOOKUP(A193,スキル!$A:$K,11,0),"キ",100/H193))</f>
        <v/>
      </c>
      <c r="J193" s="7" t="str">
        <f>IF(F193="","",IF(F193=VLOOKUP(A193,スキル!$A:$K,11,0),"ル",ROUND(G193/I193,1)))</f>
        <v/>
      </c>
      <c r="K193" s="10" t="str">
        <f>IF(F193="","",IF(F193=VLOOKUP(A193,スキル!$A:$K,11,0),"Ｍ",ROUND(H193-J193,0)))</f>
        <v/>
      </c>
      <c r="L193" s="7" t="str">
        <f ca="1">IF(F193="","",IF(F193=VLOOKUP(A193,スキル!$A:$K,11,0),"Ａ",IF(F193=VLOOKUP(A193,スキル!$A:$K,11,0)-1,0,SUM(OFFSET(スキル!$A$2,MATCH(A193,スキル!$A$3:$A$1048576,0),F193+4,1,5-F193)))))</f>
        <v/>
      </c>
      <c r="M193" s="10">
        <f>IF(F193="",VLOOKUP(A193,スキル!$A:$K,10,0),IF(F193=VLOOKUP(A193,スキル!$A:$K,11,0),"Ｘ",K193+L193))</f>
        <v>36</v>
      </c>
      <c r="N193" s="11">
        <f>IF(C193="イベ","-",VLOOKUP(A193,スキル!$A:$K,10,0)*IF(C193="ハピ",10000,30000))</f>
        <v>1080000</v>
      </c>
      <c r="O193" s="11">
        <f t="shared" si="1"/>
        <v>0</v>
      </c>
      <c r="P193" s="11">
        <f>IF(C193="イベ","-",IF(F193=VLOOKUP(A193,スキル!$A:$K,11,0),0,IF(C193="ハピ",M193*10000,M193*30000)))</f>
        <v>1080000</v>
      </c>
      <c r="Q193" s="15" t="str">
        <f>VLOOKUP(A193,スキル!$A$3:$M$1000,13,0)</f>
        <v>斜めライン状にツムを消すよ！</v>
      </c>
    </row>
    <row r="194" spans="1:17" ht="18" customHeight="1">
      <c r="A194" s="7">
        <v>192</v>
      </c>
      <c r="C194" s="7" t="s">
        <v>46</v>
      </c>
      <c r="D194" s="7" t="s">
        <v>309</v>
      </c>
      <c r="E194" s="8" t="str">
        <f t="shared" si="0"/>
        <v>期間</v>
      </c>
      <c r="H194" s="7" t="str">
        <f>IF(F194="","",IF(F194=VLOOKUP(A194,スキル!$A:$K,11,0),"ス",VLOOKUP(A194,スキル!$A:$J,F194+4,FALSE)))</f>
        <v/>
      </c>
      <c r="I194" s="7" t="str">
        <f>IF(F194="","",IF(F194=VLOOKUP(A194,スキル!$A:$K,11,0),"キ",100/H194))</f>
        <v/>
      </c>
      <c r="J194" s="7" t="str">
        <f>IF(F194="","",IF(F194=VLOOKUP(A194,スキル!$A:$K,11,0),"ル",ROUND(G194/I194,1)))</f>
        <v/>
      </c>
      <c r="K194" s="10" t="str">
        <f>IF(F194="","",IF(F194=VLOOKUP(A194,スキル!$A:$K,11,0),"Ｍ",ROUND(H194-J194,0)))</f>
        <v/>
      </c>
      <c r="L194" s="7" t="str">
        <f ca="1">IF(F194="","",IF(F194=VLOOKUP(A194,スキル!$A:$K,11,0),"Ａ",IF(F194=VLOOKUP(A194,スキル!$A:$K,11,0)-1,0,SUM(OFFSET(スキル!$A$2,MATCH(A194,スキル!$A$3:$A$1048576,0),F194+4,1,5-F194)))))</f>
        <v/>
      </c>
      <c r="M194" s="10">
        <f>IF(F194="",VLOOKUP(A194,スキル!$A:$K,10,0),IF(F194=VLOOKUP(A194,スキル!$A:$K,11,0),"Ｘ",K194+L194))</f>
        <v>36</v>
      </c>
      <c r="N194" s="11">
        <f>IF(C194="イベ","-",VLOOKUP(A194,スキル!$A:$K,10,0)*IF(C194="ハピ",10000,30000))</f>
        <v>1080000</v>
      </c>
      <c r="O194" s="11">
        <f t="shared" si="1"/>
        <v>0</v>
      </c>
      <c r="P194" s="11">
        <f>IF(C194="イベ","-",IF(F194=VLOOKUP(A194,スキル!$A:$K,11,0),0,IF(C194="ハピ",M194*10000,M194*30000)))</f>
        <v>1080000</v>
      </c>
      <c r="Q194" s="15" t="str">
        <f>VLOOKUP(A194,スキル!$A$3:$M$1000,13,0)</f>
        <v>縦ライン状にツムを消すよ！</v>
      </c>
    </row>
    <row r="195" spans="1:17" ht="18" customHeight="1">
      <c r="A195" s="7">
        <v>193</v>
      </c>
      <c r="C195" s="7" t="s">
        <v>46</v>
      </c>
      <c r="D195" s="7" t="s">
        <v>310</v>
      </c>
      <c r="E195" s="8" t="str">
        <f t="shared" si="0"/>
        <v>期間</v>
      </c>
      <c r="H195" s="7" t="str">
        <f>IF(F195="","",IF(F195=VLOOKUP(A195,スキル!$A:$K,11,0),"ス",VLOOKUP(A195,スキル!$A:$J,F195+4,FALSE)))</f>
        <v/>
      </c>
      <c r="I195" s="7" t="str">
        <f>IF(F195="","",IF(F195=VLOOKUP(A195,スキル!$A:$K,11,0),"キ",100/H195))</f>
        <v/>
      </c>
      <c r="J195" s="7" t="str">
        <f>IF(F195="","",IF(F195=VLOOKUP(A195,スキル!$A:$K,11,0),"ル",ROUND(G195/I195,1)))</f>
        <v/>
      </c>
      <c r="K195" s="10" t="str">
        <f>IF(F195="","",IF(F195=VLOOKUP(A195,スキル!$A:$K,11,0),"Ｍ",ROUND(H195-J195,0)))</f>
        <v/>
      </c>
      <c r="L195" s="7" t="str">
        <f ca="1">IF(F195="","",IF(F195=VLOOKUP(A195,スキル!$A:$K,11,0),"Ａ",IF(F195=VLOOKUP(A195,スキル!$A:$K,11,0)-1,0,SUM(OFFSET(スキル!$A$2,MATCH(A195,スキル!$A$3:$A$1048576,0),F195+4,1,5-F195)))))</f>
        <v/>
      </c>
      <c r="M195" s="10">
        <f>IF(F195="",VLOOKUP(A195,スキル!$A:$K,10,0),IF(F195=VLOOKUP(A195,スキル!$A:$K,11,0),"Ｘ",K195+L195))</f>
        <v>30</v>
      </c>
      <c r="N195" s="11">
        <f>IF(C195="イベ","-",VLOOKUP(A195,スキル!$A:$K,10,0)*IF(C195="ハピ",10000,30000))</f>
        <v>900000</v>
      </c>
      <c r="O195" s="11">
        <f t="shared" si="1"/>
        <v>0</v>
      </c>
      <c r="P195" s="11">
        <f>IF(C195="イベ","-",IF(F195=VLOOKUP(A195,スキル!$A:$K,11,0),0,IF(C195="ハピ",M195*10000,M195*30000)))</f>
        <v>900000</v>
      </c>
      <c r="Q195" s="15" t="str">
        <f>VLOOKUP(A195,スキル!$A$3:$M$1000,13,0)</f>
        <v>斜めライン状にエイリアンが増えるよ！</v>
      </c>
    </row>
    <row r="196" spans="1:17" ht="18" customHeight="1">
      <c r="A196" s="7">
        <v>194</v>
      </c>
      <c r="C196" s="7" t="s">
        <v>46</v>
      </c>
      <c r="D196" s="7" t="s">
        <v>312</v>
      </c>
      <c r="E196" s="8" t="str">
        <f t="shared" si="0"/>
        <v>期間</v>
      </c>
      <c r="H196" s="7" t="str">
        <f>IF(F196="","",IF(F196=VLOOKUP(A196,スキル!$A:$K,11,0),"ス",VLOOKUP(A196,スキル!$A:$J,F196+4,FALSE)))</f>
        <v/>
      </c>
      <c r="I196" s="7" t="str">
        <f>IF(F196="","",IF(F196=VLOOKUP(A196,スキル!$A:$K,11,0),"キ",100/H196))</f>
        <v/>
      </c>
      <c r="J196" s="7" t="str">
        <f>IF(F196="","",IF(F196=VLOOKUP(A196,スキル!$A:$K,11,0),"ル",ROUND(G196/I196,1)))</f>
        <v/>
      </c>
      <c r="K196" s="10" t="str">
        <f>IF(F196="","",IF(F196=VLOOKUP(A196,スキル!$A:$K,11,0),"Ｍ",ROUND(H196-J196,0)))</f>
        <v/>
      </c>
      <c r="L196" s="7" t="str">
        <f ca="1">IF(F196="","",IF(F196=VLOOKUP(A196,スキル!$A:$K,11,0),"Ａ",IF(F196=VLOOKUP(A196,スキル!$A:$K,11,0)-1,0,SUM(OFFSET(スキル!$A$2,MATCH(A196,スキル!$A$3:$A$1048576,0),F196+4,1,5-F196)))))</f>
        <v/>
      </c>
      <c r="M196" s="10">
        <f>IF(F196="",VLOOKUP(A196,スキル!$A:$K,10,0),IF(F196=VLOOKUP(A196,スキル!$A:$K,11,0),"Ｘ",K196+L196))</f>
        <v>29</v>
      </c>
      <c r="N196" s="11">
        <f>IF(C196="イベ","-",VLOOKUP(A196,スキル!$A:$K,10,0)*IF(C196="ハピ",10000,30000))</f>
        <v>870000</v>
      </c>
      <c r="O196" s="11">
        <f t="shared" si="1"/>
        <v>0</v>
      </c>
      <c r="P196" s="11">
        <f>IF(C196="イベ","-",IF(F196=VLOOKUP(A196,スキル!$A:$K,11,0),0,IF(C196="ハピ",M196*10000,M196*30000)))</f>
        <v>870000</v>
      </c>
      <c r="Q196" s="15" t="str">
        <f>VLOOKUP(A196,スキル!$A$3:$M$1000,13,0)</f>
        <v>横ライン状にツムを小さくするよ 周りと一緒に消えるよ！</v>
      </c>
    </row>
    <row r="197" spans="1:17" ht="18" customHeight="1">
      <c r="A197" s="7">
        <v>195</v>
      </c>
      <c r="C197" s="7" t="s">
        <v>46</v>
      </c>
      <c r="D197" s="7" t="s">
        <v>314</v>
      </c>
      <c r="E197" s="8" t="str">
        <f t="shared" si="0"/>
        <v>期間</v>
      </c>
      <c r="H197" s="7" t="str">
        <f>IF(F197="","",IF(F197=VLOOKUP(A197,スキル!$A:$K,11,0),"ス",VLOOKUP(A197,スキル!$A:$J,F197+4,FALSE)))</f>
        <v/>
      </c>
      <c r="I197" s="7" t="str">
        <f>IF(F197="","",IF(F197=VLOOKUP(A197,スキル!$A:$K,11,0),"キ",100/H197))</f>
        <v/>
      </c>
      <c r="J197" s="7" t="str">
        <f>IF(F197="","",IF(F197=VLOOKUP(A197,スキル!$A:$K,11,0),"ル",ROUND(G197/I197,1)))</f>
        <v/>
      </c>
      <c r="K197" s="10" t="str">
        <f>IF(F197="","",IF(F197=VLOOKUP(A197,スキル!$A:$K,11,0),"Ｍ",ROUND(H197-J197,0)))</f>
        <v/>
      </c>
      <c r="L197" s="7" t="str">
        <f ca="1">IF(F197="","",IF(F197=VLOOKUP(A197,スキル!$A:$K,11,0),"Ａ",IF(F197=VLOOKUP(A197,スキル!$A:$K,11,0)-1,0,SUM(OFFSET(スキル!$A$2,MATCH(A197,スキル!$A$3:$A$1048576,0),F197+4,1,5-F197)))))</f>
        <v/>
      </c>
      <c r="M197" s="10">
        <f>IF(F197="",VLOOKUP(A197,スキル!$A:$K,10,0),IF(F197=VLOOKUP(A197,スキル!$A:$K,11,0),"Ｘ",K197+L197))</f>
        <v>29</v>
      </c>
      <c r="N197" s="11">
        <f>IF(C197="イベ","-",VLOOKUP(A197,スキル!$A:$K,10,0)*IF(C197="ハピ",10000,30000))</f>
        <v>870000</v>
      </c>
      <c r="O197" s="11">
        <f t="shared" si="1"/>
        <v>0</v>
      </c>
      <c r="P197" s="11">
        <f>IF(C197="イベ","-",IF(F197=VLOOKUP(A197,スキル!$A:$K,11,0),0,IF(C197="ハピ",M197*10000,M197*30000)))</f>
        <v>870000</v>
      </c>
      <c r="Q197" s="15" t="str">
        <f>VLOOKUP(A197,スキル!$A$3:$M$1000,13,0)</f>
        <v>横ライン状にツムを消すよ！</v>
      </c>
    </row>
    <row r="198" spans="1:17" ht="18" customHeight="1">
      <c r="A198" s="7">
        <v>196</v>
      </c>
      <c r="B198" s="7">
        <v>78</v>
      </c>
      <c r="C198" s="7" t="s">
        <v>38</v>
      </c>
      <c r="D198" s="7" t="s">
        <v>315</v>
      </c>
      <c r="E198" s="8" t="str">
        <f t="shared" si="0"/>
        <v>常駐</v>
      </c>
      <c r="H198" s="7" t="str">
        <f>IF(F198="","",IF(F198=VLOOKUP(A198,スキル!$A:$K,11,0),"ス",VLOOKUP(A198,スキル!$A:$J,F198+4,FALSE)))</f>
        <v/>
      </c>
      <c r="I198" s="7" t="str">
        <f>IF(F198="","",IF(F198=VLOOKUP(A198,スキル!$A:$K,11,0),"キ",100/H198))</f>
        <v/>
      </c>
      <c r="J198" s="7" t="str">
        <f>IF(F198="","",IF(F198=VLOOKUP(A198,スキル!$A:$K,11,0),"ル",ROUND(G198/I198,1)))</f>
        <v/>
      </c>
      <c r="K198" s="10" t="str">
        <f>IF(F198="","",IF(F198=VLOOKUP(A198,スキル!$A:$K,11,0),"Ｍ",ROUND(H198-J198,0)))</f>
        <v/>
      </c>
      <c r="L198" s="7" t="str">
        <f ca="1">IF(F198="","",IF(F198=VLOOKUP(A198,スキル!$A:$K,11,0),"Ａ",IF(F198=VLOOKUP(A198,スキル!$A:$K,11,0)-1,0,SUM(OFFSET(スキル!$A$2,MATCH(A198,スキル!$A$3:$A$1048576,0),F198+4,1,5-F198)))))</f>
        <v/>
      </c>
      <c r="M198" s="10">
        <f>IF(F198="",VLOOKUP(A198,スキル!$A:$K,10,0),IF(F198=VLOOKUP(A198,スキル!$A:$K,11,0),"Ｘ",K198+L198))</f>
        <v>32</v>
      </c>
      <c r="N198" s="11">
        <f>IF(C198="イベ","-",VLOOKUP(A198,スキル!$A:$K,10,0)*IF(C198="ハピ",10000,30000))</f>
        <v>960000</v>
      </c>
      <c r="O198" s="11">
        <f t="shared" si="1"/>
        <v>0</v>
      </c>
      <c r="P198" s="11">
        <f>IF(C198="イベ","-",IF(F198=VLOOKUP(A198,スキル!$A:$K,11,0),0,IF(C198="ハピ",M198*10000,M198*30000)))</f>
        <v>960000</v>
      </c>
      <c r="Q198" s="15" t="str">
        <f>VLOOKUP(A198,スキル!$A$3:$M$1000,13,0)</f>
        <v>縦ライン状にツムを消すよ！</v>
      </c>
    </row>
    <row r="199" spans="1:17" ht="18" customHeight="1">
      <c r="A199" s="7">
        <v>197</v>
      </c>
      <c r="B199" s="7">
        <v>79</v>
      </c>
      <c r="C199" s="7" t="s">
        <v>38</v>
      </c>
      <c r="D199" s="7" t="s">
        <v>316</v>
      </c>
      <c r="E199" s="8" t="str">
        <f t="shared" si="0"/>
        <v>常駐</v>
      </c>
      <c r="H199" s="7" t="str">
        <f>IF(F199="","",IF(F199=VLOOKUP(A199,スキル!$A:$K,11,0),"ス",VLOOKUP(A199,スキル!$A:$J,F199+4,FALSE)))</f>
        <v/>
      </c>
      <c r="I199" s="7" t="str">
        <f>IF(F199="","",IF(F199=VLOOKUP(A199,スキル!$A:$K,11,0),"キ",100/H199))</f>
        <v/>
      </c>
      <c r="J199" s="7" t="str">
        <f>IF(F199="","",IF(F199=VLOOKUP(A199,スキル!$A:$K,11,0),"ル",ROUND(G199/I199,1)))</f>
        <v/>
      </c>
      <c r="K199" s="10" t="str">
        <f>IF(F199="","",IF(F199=VLOOKUP(A199,スキル!$A:$K,11,0),"Ｍ",ROUND(H199-J199,0)))</f>
        <v/>
      </c>
      <c r="L199" s="7" t="str">
        <f ca="1">IF(F199="","",IF(F199=VLOOKUP(A199,スキル!$A:$K,11,0),"Ａ",IF(F199=VLOOKUP(A199,スキル!$A:$K,11,0)-1,0,SUM(OFFSET(スキル!$A$2,MATCH(A199,スキル!$A$3:$A$1048576,0),F199+4,1,5-F199)))))</f>
        <v/>
      </c>
      <c r="M199" s="10">
        <f>IF(F199="",VLOOKUP(A199,スキル!$A:$K,10,0),IF(F199=VLOOKUP(A199,スキル!$A:$K,11,0),"Ｘ",K199+L199))</f>
        <v>29</v>
      </c>
      <c r="N199" s="11">
        <f>IF(C199="イベ","-",VLOOKUP(A199,スキル!$A:$K,10,0)*IF(C199="ハピ",10000,30000))</f>
        <v>870000</v>
      </c>
      <c r="O199" s="11">
        <f t="shared" si="1"/>
        <v>0</v>
      </c>
      <c r="P199" s="11">
        <f>IF(C199="イベ","-",IF(F199=VLOOKUP(A199,スキル!$A:$K,11,0),0,IF(C199="ハピ",M199*10000,M199*30000)))</f>
        <v>870000</v>
      </c>
      <c r="Q199" s="15" t="str">
        <f>VLOOKUP(A199,スキル!$A$3:$M$1000,13,0)</f>
        <v>足跡の数だけタップ 横ライン状にツムを消すよ！</v>
      </c>
    </row>
    <row r="200" spans="1:17" ht="18" customHeight="1">
      <c r="A200" s="7">
        <v>198</v>
      </c>
      <c r="B200" s="7">
        <v>80</v>
      </c>
      <c r="C200" s="7" t="s">
        <v>38</v>
      </c>
      <c r="D200" s="7" t="s">
        <v>318</v>
      </c>
      <c r="E200" s="8" t="str">
        <f t="shared" si="0"/>
        <v>常駐</v>
      </c>
      <c r="H200" s="7" t="str">
        <f>IF(F200="","",IF(F200=VLOOKUP(A200,スキル!$A:$K,11,0),"ス",VLOOKUP(A200,スキル!$A:$J,F200+4,FALSE)))</f>
        <v/>
      </c>
      <c r="I200" s="7" t="str">
        <f>IF(F200="","",IF(F200=VLOOKUP(A200,スキル!$A:$K,11,0),"キ",100/H200))</f>
        <v/>
      </c>
      <c r="J200" s="7" t="str">
        <f>IF(F200="","",IF(F200=VLOOKUP(A200,スキル!$A:$K,11,0),"ル",ROUND(G200/I200,1)))</f>
        <v/>
      </c>
      <c r="K200" s="10" t="str">
        <f>IF(F200="","",IF(F200=VLOOKUP(A200,スキル!$A:$K,11,0),"Ｍ",ROUND(H200-J200,0)))</f>
        <v/>
      </c>
      <c r="L200" s="7" t="str">
        <f ca="1">IF(F200="","",IF(F200=VLOOKUP(A200,スキル!$A:$K,11,0),"Ａ",IF(F200=VLOOKUP(A200,スキル!$A:$K,11,0)-1,0,SUM(OFFSET(スキル!$A$2,MATCH(A200,スキル!$A$3:$A$1048576,0),F200+4,1,5-F200)))))</f>
        <v/>
      </c>
      <c r="M200" s="10">
        <f>IF(F200="",VLOOKUP(A200,スキル!$A:$K,10,0),IF(F200=VLOOKUP(A200,スキル!$A:$K,11,0),"Ｘ",K200+L200))</f>
        <v>29</v>
      </c>
      <c r="N200" s="11">
        <f>IF(C200="イベ","-",VLOOKUP(A200,スキル!$A:$K,10,0)*IF(C200="ハピ",10000,30000))</f>
        <v>870000</v>
      </c>
      <c r="O200" s="11">
        <f t="shared" si="1"/>
        <v>0</v>
      </c>
      <c r="P200" s="11">
        <f>IF(C200="イベ","-",IF(F200=VLOOKUP(A200,スキル!$A:$K,11,0),0,IF(C200="ハピ",M200*10000,M200*30000)))</f>
        <v>870000</v>
      </c>
      <c r="Q200" s="15" t="str">
        <f>VLOOKUP(A200,スキル!$A$3:$M$1000,13,0)</f>
        <v>ランダムでボムが発生するよ！</v>
      </c>
    </row>
    <row r="201" spans="1:17" ht="18" customHeight="1">
      <c r="A201" s="7">
        <v>199</v>
      </c>
      <c r="B201" s="7">
        <v>81</v>
      </c>
      <c r="C201" s="7" t="s">
        <v>38</v>
      </c>
      <c r="D201" s="7" t="s">
        <v>319</v>
      </c>
      <c r="E201" s="8" t="str">
        <f t="shared" si="0"/>
        <v>常駐</v>
      </c>
      <c r="H201" s="7" t="str">
        <f>IF(F201="","",IF(F201=VLOOKUP(A201,スキル!$A:$K,11,0),"ス",VLOOKUP(A201,スキル!$A:$J,F201+4,FALSE)))</f>
        <v/>
      </c>
      <c r="I201" s="7" t="str">
        <f>IF(F201="","",IF(F201=VLOOKUP(A201,スキル!$A:$K,11,0),"キ",100/H201))</f>
        <v/>
      </c>
      <c r="J201" s="7" t="str">
        <f>IF(F201="","",IF(F201=VLOOKUP(A201,スキル!$A:$K,11,0),"ル",ROUND(G201/I201,1)))</f>
        <v/>
      </c>
      <c r="K201" s="10" t="str">
        <f>IF(F201="","",IF(F201=VLOOKUP(A201,スキル!$A:$K,11,0),"Ｍ",ROUND(H201-J201,0)))</f>
        <v/>
      </c>
      <c r="L201" s="7" t="str">
        <f ca="1">IF(F201="","",IF(F201=VLOOKUP(A201,スキル!$A:$K,11,0),"Ａ",IF(F201=VLOOKUP(A201,スキル!$A:$K,11,0)-1,0,SUM(OFFSET(スキル!$A$2,MATCH(A201,スキル!$A$3:$A$1048576,0),F201+4,1,5-F201)))))</f>
        <v/>
      </c>
      <c r="M201" s="10">
        <f>IF(F201="",VLOOKUP(A201,スキル!$A:$K,10,0),IF(F201=VLOOKUP(A201,スキル!$A:$K,11,0),"Ｘ",K201+L201))</f>
        <v>36</v>
      </c>
      <c r="N201" s="11">
        <f>IF(C201="イベ","-",VLOOKUP(A201,スキル!$A:$K,10,0)*IF(C201="ハピ",10000,30000))</f>
        <v>1080000</v>
      </c>
      <c r="O201" s="11">
        <f t="shared" si="1"/>
        <v>0</v>
      </c>
      <c r="P201" s="11">
        <f>IF(C201="イベ","-",IF(F201=VLOOKUP(A201,スキル!$A:$K,11,0),0,IF(C201="ハピ",M201*10000,M201*30000)))</f>
        <v>1080000</v>
      </c>
      <c r="Q201" s="15" t="str">
        <f>VLOOKUP(A201,スキル!$A$3:$M$1000,13,0)</f>
        <v>少しの間 3チェーンでもボムが発生するよ！</v>
      </c>
    </row>
    <row r="202" spans="1:17" ht="18" customHeight="1">
      <c r="A202" s="7">
        <v>200</v>
      </c>
      <c r="B202" s="7">
        <v>82</v>
      </c>
      <c r="C202" s="7" t="s">
        <v>38</v>
      </c>
      <c r="D202" s="7" t="s">
        <v>321</v>
      </c>
      <c r="E202" s="8" t="str">
        <f t="shared" si="0"/>
        <v>常駐</v>
      </c>
      <c r="H202" s="7" t="str">
        <f>IF(F202="","",IF(F202=VLOOKUP(A202,スキル!$A:$K,11,0),"ス",VLOOKUP(A202,スキル!$A:$J,F202+4,FALSE)))</f>
        <v/>
      </c>
      <c r="I202" s="7" t="str">
        <f>IF(F202="","",IF(F202=VLOOKUP(A202,スキル!$A:$K,11,0),"キ",100/H202))</f>
        <v/>
      </c>
      <c r="J202" s="7" t="str">
        <f>IF(F202="","",IF(F202=VLOOKUP(A202,スキル!$A:$K,11,0),"ル",ROUND(G202/I202,1)))</f>
        <v/>
      </c>
      <c r="K202" s="10" t="str">
        <f>IF(F202="","",IF(F202=VLOOKUP(A202,スキル!$A:$K,11,0),"Ｍ",ROUND(H202-J202,0)))</f>
        <v/>
      </c>
      <c r="L202" s="7" t="str">
        <f ca="1">IF(F202="","",IF(F202=VLOOKUP(A202,スキル!$A:$K,11,0),"Ａ",IF(F202=VLOOKUP(A202,スキル!$A:$K,11,0)-1,0,SUM(OFFSET(スキル!$A$2,MATCH(A202,スキル!$A$3:$A$1048576,0),F202+4,1,5-F202)))))</f>
        <v/>
      </c>
      <c r="M202" s="10">
        <f>IF(F202="",VLOOKUP(A202,スキル!$A:$K,10,0),IF(F202=VLOOKUP(A202,スキル!$A:$K,11,0),"Ｘ",K202+L202))</f>
        <v>29</v>
      </c>
      <c r="N202" s="11">
        <f>IF(C202="イベ","-",VLOOKUP(A202,スキル!$A:$K,10,0)*IF(C202="ハピ",10000,30000))</f>
        <v>870000</v>
      </c>
      <c r="O202" s="11">
        <f t="shared" si="1"/>
        <v>0</v>
      </c>
      <c r="P202" s="11">
        <f>IF(C202="イベ","-",IF(F202=VLOOKUP(A202,スキル!$A:$K,11,0),0,IF(C202="ハピ",M202*10000,M202*30000)))</f>
        <v>870000</v>
      </c>
      <c r="Q202" s="15" t="str">
        <f>VLOOKUP(A202,スキル!$A$3:$M$1000,13,0)</f>
        <v>横ライン+ハート型にツムを消すよ！</v>
      </c>
    </row>
    <row r="203" spans="1:17" ht="18" customHeight="1">
      <c r="A203" s="7">
        <v>201</v>
      </c>
      <c r="C203" s="7" t="s">
        <v>46</v>
      </c>
      <c r="D203" s="7" t="s">
        <v>323</v>
      </c>
      <c r="E203" s="8" t="str">
        <f t="shared" si="0"/>
        <v>期間</v>
      </c>
      <c r="H203" s="7" t="str">
        <f>IF(F203="","",IF(F203=VLOOKUP(A203,スキル!$A:$K,11,0),"ス",VLOOKUP(A203,スキル!$A:$J,F203+4,FALSE)))</f>
        <v/>
      </c>
      <c r="I203" s="7" t="str">
        <f>IF(F203="","",IF(F203=VLOOKUP(A203,スキル!$A:$K,11,0),"キ",100/H203))</f>
        <v/>
      </c>
      <c r="J203" s="7" t="str">
        <f>IF(F203="","",IF(F203=VLOOKUP(A203,スキル!$A:$K,11,0),"ル",ROUND(G203/I203,1)))</f>
        <v/>
      </c>
      <c r="K203" s="10" t="str">
        <f>IF(F203="","",IF(F203=VLOOKUP(A203,スキル!$A:$K,11,0),"Ｍ",ROUND(H203-J203,0)))</f>
        <v/>
      </c>
      <c r="L203" s="7" t="str">
        <f ca="1">IF(F203="","",IF(F203=VLOOKUP(A203,スキル!$A:$K,11,0),"Ａ",IF(F203=VLOOKUP(A203,スキル!$A:$K,11,0)-1,0,SUM(OFFSET(スキル!$A$2,MATCH(A203,スキル!$A$3:$A$1048576,0),F203+4,1,5-F203)))))</f>
        <v/>
      </c>
      <c r="M203" s="10">
        <f>IF(F203="",VLOOKUP(A203,スキル!$A:$K,10,0),IF(F203=VLOOKUP(A203,スキル!$A:$K,11,0),"Ｘ",K203+L203))</f>
        <v>36</v>
      </c>
      <c r="N203" s="11">
        <f>IF(C203="イベ","-",VLOOKUP(A203,スキル!$A:$K,10,0)*IF(C203="ハピ",10000,30000))</f>
        <v>1080000</v>
      </c>
      <c r="O203" s="11">
        <f t="shared" si="1"/>
        <v>0</v>
      </c>
      <c r="P203" s="11">
        <f>IF(C203="イベ","-",IF(F203=VLOOKUP(A203,スキル!$A:$K,11,0),0,IF(C203="ハピ",M203*10000,M203*30000)))</f>
        <v>1080000</v>
      </c>
      <c r="Q203" s="15" t="str">
        <f>VLOOKUP(A203,スキル!$A$3:$M$1000,13,0)</f>
        <v>つなげたツムと一緒にまわりのツムも消すよ！</v>
      </c>
    </row>
    <row r="204" spans="1:17" ht="18" customHeight="1">
      <c r="A204" s="7">
        <v>202</v>
      </c>
      <c r="C204" s="7" t="s">
        <v>46</v>
      </c>
      <c r="D204" s="7" t="s">
        <v>324</v>
      </c>
      <c r="E204" s="8" t="str">
        <f t="shared" si="0"/>
        <v>期間</v>
      </c>
      <c r="H204" s="7" t="str">
        <f>IF(F204="","",IF(F204=VLOOKUP(A204,スキル!$A:$K,11,0),"ス",VLOOKUP(A204,スキル!$A:$J,F204+4,FALSE)))</f>
        <v/>
      </c>
      <c r="I204" s="7" t="str">
        <f>IF(F204="","",IF(F204=VLOOKUP(A204,スキル!$A:$K,11,0),"キ",100/H204))</f>
        <v/>
      </c>
      <c r="J204" s="7" t="str">
        <f>IF(F204="","",IF(F204=VLOOKUP(A204,スキル!$A:$K,11,0),"ル",ROUND(G204/I204,1)))</f>
        <v/>
      </c>
      <c r="K204" s="10" t="str">
        <f>IF(F204="","",IF(F204=VLOOKUP(A204,スキル!$A:$K,11,0),"Ｍ",ROUND(H204-J204,0)))</f>
        <v/>
      </c>
      <c r="L204" s="7" t="str">
        <f ca="1">IF(F204="","",IF(F204=VLOOKUP(A204,スキル!$A:$K,11,0),"Ａ",IF(F204=VLOOKUP(A204,スキル!$A:$K,11,0)-1,0,SUM(OFFSET(スキル!$A$2,MATCH(A204,スキル!$A$3:$A$1048576,0),F204+4,1,5-F204)))))</f>
        <v/>
      </c>
      <c r="M204" s="10">
        <f>IF(F204="",VLOOKUP(A204,スキル!$A:$K,10,0),IF(F204=VLOOKUP(A204,スキル!$A:$K,11,0),"Ｘ",K204+L204))</f>
        <v>36</v>
      </c>
      <c r="N204" s="11">
        <f>IF(C204="イベ","-",VLOOKUP(A204,スキル!$A:$K,10,0)*IF(C204="ハピ",10000,30000))</f>
        <v>1080000</v>
      </c>
      <c r="O204" s="11">
        <f t="shared" si="1"/>
        <v>0</v>
      </c>
      <c r="P204" s="11">
        <f>IF(C204="イベ","-",IF(F204=VLOOKUP(A204,スキル!$A:$K,11,0),0,IF(C204="ハピ",M204*10000,M204*30000)))</f>
        <v>1080000</v>
      </c>
      <c r="Q204" s="15" t="str">
        <f>VLOOKUP(A204,スキル!$A$3:$M$1000,13,0)</f>
        <v>ランダムでツムを消すよ！</v>
      </c>
    </row>
    <row r="205" spans="1:17" ht="18" customHeight="1">
      <c r="A205" s="7">
        <v>203</v>
      </c>
      <c r="C205" s="7" t="s">
        <v>46</v>
      </c>
      <c r="D205" s="7" t="s">
        <v>325</v>
      </c>
      <c r="E205" s="8" t="str">
        <f t="shared" si="0"/>
        <v>期間</v>
      </c>
      <c r="H205" s="7" t="str">
        <f>IF(F205="","",IF(F205=VLOOKUP(A205,スキル!$A:$K,11,0),"ス",VLOOKUP(A205,スキル!$A:$J,F205+4,FALSE)))</f>
        <v/>
      </c>
      <c r="I205" s="7" t="str">
        <f>IF(F205="","",IF(F205=VLOOKUP(A205,スキル!$A:$K,11,0),"キ",100/H205))</f>
        <v/>
      </c>
      <c r="J205" s="7" t="str">
        <f>IF(F205="","",IF(F205=VLOOKUP(A205,スキル!$A:$K,11,0),"ル",ROUND(G205/I205,1)))</f>
        <v/>
      </c>
      <c r="K205" s="10" t="str">
        <f>IF(F205="","",IF(F205=VLOOKUP(A205,スキル!$A:$K,11,0),"Ｍ",ROUND(H205-J205,0)))</f>
        <v/>
      </c>
      <c r="L205" s="7" t="str">
        <f ca="1">IF(F205="","",IF(F205=VLOOKUP(A205,スキル!$A:$K,11,0),"Ａ",IF(F205=VLOOKUP(A205,スキル!$A:$K,11,0)-1,0,SUM(OFFSET(スキル!$A$2,MATCH(A205,スキル!$A$3:$A$1048576,0),F205+4,1,5-F205)))))</f>
        <v/>
      </c>
      <c r="M205" s="10">
        <f>IF(F205="",VLOOKUP(A205,スキル!$A:$K,10,0),IF(F205=VLOOKUP(A205,スキル!$A:$K,11,0),"Ｘ",K205+L205))</f>
        <v>36</v>
      </c>
      <c r="N205" s="11">
        <f>IF(C205="イベ","-",VLOOKUP(A205,スキル!$A:$K,10,0)*IF(C205="ハピ",10000,30000))</f>
        <v>1080000</v>
      </c>
      <c r="O205" s="11">
        <f t="shared" si="1"/>
        <v>0</v>
      </c>
      <c r="P205" s="11">
        <f>IF(C205="イベ","-",IF(F205=VLOOKUP(A205,スキル!$A:$K,11,0),0,IF(C205="ハピ",M205*10000,M205*30000)))</f>
        <v>1080000</v>
      </c>
      <c r="Q205" s="15" t="str">
        <f>VLOOKUP(A205,スキル!$A$3:$M$1000,13,0)</f>
        <v>でてきた仮面をタップ 周りのツムを消すよ！</v>
      </c>
    </row>
    <row r="206" spans="1:17" ht="18" customHeight="1">
      <c r="A206" s="7">
        <v>204</v>
      </c>
      <c r="C206" s="7" t="s">
        <v>46</v>
      </c>
      <c r="D206" s="7" t="s">
        <v>327</v>
      </c>
      <c r="E206" s="8" t="str">
        <f t="shared" si="0"/>
        <v>期間</v>
      </c>
      <c r="H206" s="7" t="str">
        <f>IF(F206="","",IF(F206=VLOOKUP(A206,スキル!$A:$K,11,0),"ス",VLOOKUP(A206,スキル!$A:$J,F206+4,FALSE)))</f>
        <v/>
      </c>
      <c r="I206" s="7" t="str">
        <f>IF(F206="","",IF(F206=VLOOKUP(A206,スキル!$A:$K,11,0),"キ",100/H206))</f>
        <v/>
      </c>
      <c r="J206" s="7" t="str">
        <f>IF(F206="","",IF(F206=VLOOKUP(A206,スキル!$A:$K,11,0),"ル",ROUND(G206/I206,1)))</f>
        <v/>
      </c>
      <c r="K206" s="10" t="str">
        <f>IF(F206="","",IF(F206=VLOOKUP(A206,スキル!$A:$K,11,0),"Ｍ",ROUND(H206-J206,0)))</f>
        <v/>
      </c>
      <c r="L206" s="7" t="str">
        <f ca="1">IF(F206="","",IF(F206=VLOOKUP(A206,スキル!$A:$K,11,0),"Ａ",IF(F206=VLOOKUP(A206,スキル!$A:$K,11,0)-1,0,SUM(OFFSET(スキル!$A$2,MATCH(A206,スキル!$A$3:$A$1048576,0),F206+4,1,5-F206)))))</f>
        <v/>
      </c>
      <c r="M206" s="10">
        <f>IF(F206="",VLOOKUP(A206,スキル!$A:$K,10,0),IF(F206=VLOOKUP(A206,スキル!$A:$K,11,0),"Ｘ",K206+L206))</f>
        <v>29</v>
      </c>
      <c r="N206" s="11">
        <f>IF(C206="イベ","-",VLOOKUP(A206,スキル!$A:$K,10,0)*IF(C206="ハピ",10000,30000))</f>
        <v>870000</v>
      </c>
      <c r="O206" s="11">
        <f t="shared" si="1"/>
        <v>0</v>
      </c>
      <c r="P206" s="11">
        <f>IF(C206="イベ","-",IF(F206=VLOOKUP(A206,スキル!$A:$K,11,0),0,IF(C206="ハピ",M206*10000,M206*30000)))</f>
        <v>870000</v>
      </c>
      <c r="Q206" s="15" t="str">
        <f>VLOOKUP(A206,スキル!$A$3:$M$1000,13,0)</f>
        <v>複数のツムをほうたいでまとめるよ！</v>
      </c>
    </row>
    <row r="207" spans="1:17" ht="18" customHeight="1">
      <c r="A207" s="7">
        <v>205</v>
      </c>
      <c r="C207" s="7" t="s">
        <v>46</v>
      </c>
      <c r="D207" s="7" t="s">
        <v>329</v>
      </c>
      <c r="E207" s="8" t="str">
        <f t="shared" si="0"/>
        <v>期間</v>
      </c>
      <c r="H207" s="7" t="str">
        <f>IF(F207="","",IF(F207=VLOOKUP(A207,スキル!$A:$K,11,0),"ス",VLOOKUP(A207,スキル!$A:$J,F207+4,FALSE)))</f>
        <v/>
      </c>
      <c r="I207" s="7" t="str">
        <f>IF(F207="","",IF(F207=VLOOKUP(A207,スキル!$A:$K,11,0),"キ",100/H207))</f>
        <v/>
      </c>
      <c r="J207" s="7" t="str">
        <f>IF(F207="","",IF(F207=VLOOKUP(A207,スキル!$A:$K,11,0),"ル",ROUND(G207/I207,1)))</f>
        <v/>
      </c>
      <c r="K207" s="10" t="str">
        <f>IF(F207="","",IF(F207=VLOOKUP(A207,スキル!$A:$K,11,0),"Ｍ",ROUND(H207-J207,0)))</f>
        <v/>
      </c>
      <c r="L207" s="7" t="str">
        <f ca="1">IF(F207="","",IF(F207=VLOOKUP(A207,スキル!$A:$K,11,0),"Ａ",IF(F207=VLOOKUP(A207,スキル!$A:$K,11,0)-1,0,SUM(OFFSET(スキル!$A$2,MATCH(A207,スキル!$A$3:$A$1048576,0),F207+4,1,5-F207)))))</f>
        <v/>
      </c>
      <c r="M207" s="10">
        <f>IF(F207="",VLOOKUP(A207,スキル!$A:$K,10,0),IF(F207=VLOOKUP(A207,スキル!$A:$K,11,0),"Ｘ",K207+L207))</f>
        <v>29</v>
      </c>
      <c r="N207" s="11">
        <f>IF(C207="イベ","-",VLOOKUP(A207,スキル!$A:$K,10,0)*IF(C207="ハピ",10000,30000))</f>
        <v>870000</v>
      </c>
      <c r="O207" s="11">
        <f t="shared" si="1"/>
        <v>0</v>
      </c>
      <c r="P207" s="11">
        <f>IF(C207="イベ","-",IF(F207=VLOOKUP(A207,スキル!$A:$K,11,0),0,IF(C207="ハピ",M207*10000,M207*30000)))</f>
        <v>870000</v>
      </c>
      <c r="Q207" s="15" t="str">
        <f>VLOOKUP(A207,スキル!$A$3:$M$1000,13,0)</f>
        <v>横ライン状にツムを消すよ！</v>
      </c>
    </row>
    <row r="208" spans="1:17" ht="18" customHeight="1">
      <c r="A208" s="7">
        <v>206</v>
      </c>
      <c r="C208" s="7" t="s">
        <v>49</v>
      </c>
      <c r="D208" s="7" t="s">
        <v>330</v>
      </c>
      <c r="E208" s="8" t="str">
        <f t="shared" si="0"/>
        <v>イベ</v>
      </c>
      <c r="H208" s="7" t="str">
        <f>IF(F208="","",IF(F208=VLOOKUP(A208,スキル!$A:$K,11,0),"ス",VLOOKUP(A208,スキル!$A:$J,F208+4,FALSE)))</f>
        <v/>
      </c>
      <c r="I208" s="7" t="str">
        <f>IF(F208="","",IF(F208=VLOOKUP(A208,スキル!$A:$K,11,0),"キ",100/H208))</f>
        <v/>
      </c>
      <c r="J208" s="7" t="str">
        <f>IF(F208="","",IF(F208=VLOOKUP(A208,スキル!$A:$K,11,0),"ル",ROUND(G208/I208,1)))</f>
        <v/>
      </c>
      <c r="K208" s="10" t="str">
        <f>IF(F208="","",IF(F208=VLOOKUP(A208,スキル!$A:$K,11,0),"Ｍ",ROUND(H208-J208,0)))</f>
        <v/>
      </c>
      <c r="L208" s="7" t="str">
        <f ca="1">IF(F208="","",IF(F208=VLOOKUP(A208,スキル!$A:$K,11,0),"Ａ",IF(F208=VLOOKUP(A208,スキル!$A:$K,11,0)-1,0,SUM(OFFSET(スキル!$A$2,MATCH(A208,スキル!$A$3:$A$1048576,0),F208+4,1,5-F208)))))</f>
        <v/>
      </c>
      <c r="M208" s="10">
        <f>IF(F208="",VLOOKUP(A208,スキル!$A:$K,10,0),IF(F208=VLOOKUP(A208,スキル!$A:$K,11,0),"Ｘ",K208+L208))</f>
        <v>3</v>
      </c>
      <c r="N208" s="11" t="str">
        <f>IF(C208="イベ","-",VLOOKUP(A208,スキル!$A:$K,10,0)*IF(C208="ハピ",10000,30000))</f>
        <v>-</v>
      </c>
      <c r="O208" s="11" t="str">
        <f t="shared" si="1"/>
        <v>-</v>
      </c>
      <c r="P208" s="11" t="str">
        <f>IF(C208="イベ","-",IF(F208=VLOOKUP(A208,スキル!$A:$K,11,0),0,IF(C208="ハピ",M208*10000,M208*30000)))</f>
        <v>-</v>
      </c>
      <c r="Q208" s="15" t="str">
        <f>VLOOKUP(A208,スキル!$A$3:$M$1000,13,0)</f>
        <v>でてきたコウモリをタップ 周りのツムを消すよ！</v>
      </c>
    </row>
    <row r="209" spans="1:17" ht="18" customHeight="1">
      <c r="A209" s="7">
        <v>207</v>
      </c>
      <c r="C209" s="7" t="s">
        <v>46</v>
      </c>
      <c r="D209" s="7" t="s">
        <v>332</v>
      </c>
      <c r="E209" s="8" t="str">
        <f t="shared" si="0"/>
        <v>期間</v>
      </c>
      <c r="H209" s="7" t="str">
        <f>IF(F209="","",IF(F209=VLOOKUP(A209,スキル!$A:$K,11,0),"ス",VLOOKUP(A209,スキル!$A:$J,F209+4,FALSE)))</f>
        <v/>
      </c>
      <c r="I209" s="7" t="str">
        <f>IF(F209="","",IF(F209=VLOOKUP(A209,スキル!$A:$K,11,0),"キ",100/H209))</f>
        <v/>
      </c>
      <c r="J209" s="7" t="str">
        <f>IF(F209="","",IF(F209=VLOOKUP(A209,スキル!$A:$K,11,0),"ル",ROUND(G209/I209,1)))</f>
        <v/>
      </c>
      <c r="K209" s="10" t="str">
        <f>IF(F209="","",IF(F209=VLOOKUP(A209,スキル!$A:$K,11,0),"Ｍ",ROUND(H209-J209,0)))</f>
        <v/>
      </c>
      <c r="L209" s="7" t="str">
        <f ca="1">IF(F209="","",IF(F209=VLOOKUP(A209,スキル!$A:$K,11,0),"Ａ",IF(F209=VLOOKUP(A209,スキル!$A:$K,11,0)-1,0,SUM(OFFSET(スキル!$A$2,MATCH(A209,スキル!$A$3:$A$1048576,0),F209+4,1,5-F209)))))</f>
        <v/>
      </c>
      <c r="M209" s="10">
        <f>IF(F209="",VLOOKUP(A209,スキル!$A:$K,10,0),IF(F209=VLOOKUP(A209,スキル!$A:$K,11,0),"Ｘ",K209+L209))</f>
        <v>36</v>
      </c>
      <c r="N209" s="11">
        <f>IF(C209="イベ","-",VLOOKUP(A209,スキル!$A:$K,10,0)*IF(C209="ハピ",10000,30000))</f>
        <v>1080000</v>
      </c>
      <c r="O209" s="11">
        <f t="shared" si="1"/>
        <v>0</v>
      </c>
      <c r="P209" s="11">
        <f>IF(C209="イベ","-",IF(F209=VLOOKUP(A209,スキル!$A:$K,11,0),0,IF(C209="ハピ",M209*10000,M209*30000)))</f>
        <v>1080000</v>
      </c>
      <c r="Q209" s="15" t="str">
        <f>VLOOKUP(A209,スキル!$A$3:$M$1000,13,0)</f>
        <v>一緒に消せるハニーポットがでるよ ハニーポットは周りも消すよ！</v>
      </c>
    </row>
    <row r="210" spans="1:17" ht="18" customHeight="1">
      <c r="A210" s="7">
        <v>208</v>
      </c>
      <c r="C210" s="7" t="s">
        <v>46</v>
      </c>
      <c r="D210" s="7" t="s">
        <v>334</v>
      </c>
      <c r="E210" s="8" t="str">
        <f t="shared" si="0"/>
        <v>期間</v>
      </c>
      <c r="H210" s="7" t="str">
        <f>IF(F210="","",IF(F210=VLOOKUP(A210,スキル!$A:$K,11,0),"ス",VLOOKUP(A210,スキル!$A:$J,F210+4,FALSE)))</f>
        <v/>
      </c>
      <c r="I210" s="7" t="str">
        <f>IF(F210="","",IF(F210=VLOOKUP(A210,スキル!$A:$K,11,0),"キ",100/H210))</f>
        <v/>
      </c>
      <c r="J210" s="7" t="str">
        <f>IF(F210="","",IF(F210=VLOOKUP(A210,スキル!$A:$K,11,0),"ル",ROUND(G210/I210,1)))</f>
        <v/>
      </c>
      <c r="K210" s="10" t="str">
        <f>IF(F210="","",IF(F210=VLOOKUP(A210,スキル!$A:$K,11,0),"Ｍ",ROUND(H210-J210,0)))</f>
        <v/>
      </c>
      <c r="L210" s="7" t="str">
        <f ca="1">IF(F210="","",IF(F210=VLOOKUP(A210,スキル!$A:$K,11,0),"Ａ",IF(F210=VLOOKUP(A210,スキル!$A:$K,11,0)-1,0,SUM(OFFSET(スキル!$A$2,MATCH(A210,スキル!$A$3:$A$1048576,0),F210+4,1,5-F210)))))</f>
        <v/>
      </c>
      <c r="M210" s="10">
        <f>IF(F210="",VLOOKUP(A210,スキル!$A:$K,10,0),IF(F210=VLOOKUP(A210,スキル!$A:$K,11,0),"Ｘ",K210+L210))</f>
        <v>32</v>
      </c>
      <c r="N210" s="11">
        <f>IF(C210="イベ","-",VLOOKUP(A210,スキル!$A:$K,10,0)*IF(C210="ハピ",10000,30000))</f>
        <v>960000</v>
      </c>
      <c r="O210" s="11">
        <f t="shared" si="1"/>
        <v>0</v>
      </c>
      <c r="P210" s="11">
        <f>IF(C210="イベ","-",IF(F210=VLOOKUP(A210,スキル!$A:$K,11,0),0,IF(C210="ハピ",M210*10000,M210*30000)))</f>
        <v>960000</v>
      </c>
      <c r="Q210" s="15" t="str">
        <f>VLOOKUP(A210,スキル!$A$3:$M$1000,13,0)</f>
        <v>数ヶ所でまとまってツムを消すよ！</v>
      </c>
    </row>
    <row r="211" spans="1:17" ht="18" customHeight="1">
      <c r="A211" s="7">
        <v>209</v>
      </c>
      <c r="C211" s="7" t="s">
        <v>46</v>
      </c>
      <c r="D211" s="7" t="s">
        <v>335</v>
      </c>
      <c r="E211" s="8" t="str">
        <f t="shared" si="0"/>
        <v>期間</v>
      </c>
      <c r="H211" s="7" t="str">
        <f>IF(F211="","",IF(F211=VLOOKUP(A211,スキル!$A:$K,11,0),"ス",VLOOKUP(A211,スキル!$A:$J,F211+4,FALSE)))</f>
        <v/>
      </c>
      <c r="I211" s="7" t="str">
        <f>IF(F211="","",IF(F211=VLOOKUP(A211,スキル!$A:$K,11,0),"キ",100/H211))</f>
        <v/>
      </c>
      <c r="J211" s="7" t="str">
        <f>IF(F211="","",IF(F211=VLOOKUP(A211,スキル!$A:$K,11,0),"ル",ROUND(G211/I211,1)))</f>
        <v/>
      </c>
      <c r="K211" s="10" t="str">
        <f>IF(F211="","",IF(F211=VLOOKUP(A211,スキル!$A:$K,11,0),"Ｍ",ROUND(H211-J211,0)))</f>
        <v/>
      </c>
      <c r="L211" s="7" t="str">
        <f ca="1">IF(F211="","",IF(F211=VLOOKUP(A211,スキル!$A:$K,11,0),"Ａ",IF(F211=VLOOKUP(A211,スキル!$A:$K,11,0)-1,0,SUM(OFFSET(スキル!$A$2,MATCH(A211,スキル!$A$3:$A$1048576,0),F211+4,1,5-F211)))))</f>
        <v/>
      </c>
      <c r="M211" s="10">
        <f>IF(F211="",VLOOKUP(A211,スキル!$A:$K,10,0),IF(F211=VLOOKUP(A211,スキル!$A:$K,11,0),"Ｘ",K211+L211))</f>
        <v>29</v>
      </c>
      <c r="N211" s="11">
        <f>IF(C211="イベ","-",VLOOKUP(A211,スキル!$A:$K,10,0)*IF(C211="ハピ",10000,30000))</f>
        <v>870000</v>
      </c>
      <c r="O211" s="11">
        <f t="shared" si="1"/>
        <v>0</v>
      </c>
      <c r="P211" s="11">
        <f>IF(C211="イベ","-",IF(F211=VLOOKUP(A211,スキル!$A:$K,11,0),0,IF(C211="ハピ",M211*10000,M211*30000)))</f>
        <v>870000</v>
      </c>
      <c r="Q211" s="15" t="str">
        <f>VLOOKUP(A211,スキル!$A$3:$M$1000,13,0)</f>
        <v>ボムが発生するよ！（オート発動）</v>
      </c>
    </row>
    <row r="212" spans="1:17" ht="18" customHeight="1">
      <c r="A212" s="7">
        <v>210</v>
      </c>
      <c r="C212" s="7" t="s">
        <v>46</v>
      </c>
      <c r="D212" s="7" t="s">
        <v>337</v>
      </c>
      <c r="E212" s="8" t="str">
        <f t="shared" si="0"/>
        <v>期間</v>
      </c>
      <c r="H212" s="7" t="str">
        <f>IF(F212="","",IF(F212=VLOOKUP(A212,スキル!$A:$K,11,0),"ス",VLOOKUP(A212,スキル!$A:$J,F212+4,FALSE)))</f>
        <v/>
      </c>
      <c r="I212" s="7" t="str">
        <f>IF(F212="","",IF(F212=VLOOKUP(A212,スキル!$A:$K,11,0),"キ",100/H212))</f>
        <v/>
      </c>
      <c r="J212" s="7" t="str">
        <f>IF(F212="","",IF(F212=VLOOKUP(A212,スキル!$A:$K,11,0),"ル",ROUND(G212/I212,1)))</f>
        <v/>
      </c>
      <c r="K212" s="10" t="str">
        <f>IF(F212="","",IF(F212=VLOOKUP(A212,スキル!$A:$K,11,0),"Ｍ",ROUND(H212-J212,0)))</f>
        <v/>
      </c>
      <c r="L212" s="7" t="str">
        <f ca="1">IF(F212="","",IF(F212=VLOOKUP(A212,スキル!$A:$K,11,0),"Ａ",IF(F212=VLOOKUP(A212,スキル!$A:$K,11,0)-1,0,SUM(OFFSET(スキル!$A$2,MATCH(A212,スキル!$A$3:$A$1048576,0),F212+4,1,5-F212)))))</f>
        <v/>
      </c>
      <c r="M212" s="10">
        <f>IF(F212="",VLOOKUP(A212,スキル!$A:$K,10,0),IF(F212=VLOOKUP(A212,スキル!$A:$K,11,0),"Ｘ",K212+L212))</f>
        <v>29</v>
      </c>
      <c r="N212" s="11">
        <f>IF(C212="イベ","-",VLOOKUP(A212,スキル!$A:$K,10,0)*IF(C212="ハピ",10000,30000))</f>
        <v>870000</v>
      </c>
      <c r="O212" s="11">
        <f t="shared" si="1"/>
        <v>0</v>
      </c>
      <c r="P212" s="11">
        <f>IF(C212="イベ","-",IF(F212=VLOOKUP(A212,スキル!$A:$K,11,0),0,IF(C212="ハピ",M212*10000,M212*30000)))</f>
        <v>870000</v>
      </c>
      <c r="Q212" s="15" t="str">
        <f>VLOOKUP(A212,スキル!$A$3:$M$1000,13,0)</f>
        <v>一種類のツムを消すよ！</v>
      </c>
    </row>
    <row r="213" spans="1:17" ht="18" customHeight="1">
      <c r="A213" s="7">
        <v>211</v>
      </c>
      <c r="C213" s="7" t="s">
        <v>46</v>
      </c>
      <c r="D213" s="7" t="s">
        <v>339</v>
      </c>
      <c r="E213" s="8" t="str">
        <f t="shared" si="0"/>
        <v>期間</v>
      </c>
      <c r="H213" s="7" t="str">
        <f>IF(F213="","",IF(F213=VLOOKUP(A213,スキル!$A:$K,11,0),"ス",VLOOKUP(A213,スキル!$A:$J,F213+4,FALSE)))</f>
        <v/>
      </c>
      <c r="I213" s="7" t="str">
        <f>IF(F213="","",IF(F213=VLOOKUP(A213,スキル!$A:$K,11,0),"キ",100/H213))</f>
        <v/>
      </c>
      <c r="J213" s="7" t="str">
        <f>IF(F213="","",IF(F213=VLOOKUP(A213,スキル!$A:$K,11,0),"ル",ROUND(G213/I213,1)))</f>
        <v/>
      </c>
      <c r="K213" s="10" t="str">
        <f>IF(F213="","",IF(F213=VLOOKUP(A213,スキル!$A:$K,11,0),"Ｍ",ROUND(H213-J213,0)))</f>
        <v/>
      </c>
      <c r="L213" s="7" t="str">
        <f ca="1">IF(F213="","",IF(F213=VLOOKUP(A213,スキル!$A:$K,11,0),"Ａ",IF(F213=VLOOKUP(A213,スキル!$A:$K,11,0)-1,0,SUM(OFFSET(スキル!$A$2,MATCH(A213,スキル!$A$3:$A$1048576,0),F213+4,1,5-F213)))))</f>
        <v/>
      </c>
      <c r="M213" s="10">
        <f>IF(F213="",VLOOKUP(A213,スキル!$A:$K,10,0),IF(F213=VLOOKUP(A213,スキル!$A:$K,11,0),"Ｘ",K213+L213))</f>
        <v>36</v>
      </c>
      <c r="N213" s="11">
        <f>IF(C213="イベ","-",VLOOKUP(A213,スキル!$A:$K,10,0)*IF(C213="ハピ",10000,30000))</f>
        <v>1080000</v>
      </c>
      <c r="O213" s="11">
        <f t="shared" si="1"/>
        <v>0</v>
      </c>
      <c r="P213" s="11">
        <f>IF(C213="イベ","-",IF(F213=VLOOKUP(A213,スキル!$A:$K,11,0),0,IF(C213="ハピ",M213*10000,M213*30000)))</f>
        <v>1080000</v>
      </c>
      <c r="Q213" s="15" t="str">
        <f>VLOOKUP(A213,スキル!$A$3:$M$1000,13,0)</f>
        <v>画面中央のツムをまとめて消すよ！</v>
      </c>
    </row>
    <row r="214" spans="1:17" ht="18" customHeight="1">
      <c r="A214" s="7">
        <v>212</v>
      </c>
      <c r="C214" s="7" t="s">
        <v>46</v>
      </c>
      <c r="D214" s="7" t="s">
        <v>340</v>
      </c>
      <c r="E214" s="8" t="str">
        <f t="shared" si="0"/>
        <v>期間</v>
      </c>
      <c r="H214" s="7" t="str">
        <f>IF(F214="","",IF(F214=VLOOKUP(A214,スキル!$A:$K,11,0),"ス",VLOOKUP(A214,スキル!$A:$J,F214+4,FALSE)))</f>
        <v/>
      </c>
      <c r="I214" s="7" t="str">
        <f>IF(F214="","",IF(F214=VLOOKUP(A214,スキル!$A:$K,11,0),"キ",100/H214))</f>
        <v/>
      </c>
      <c r="J214" s="7" t="str">
        <f>IF(F214="","",IF(F214=VLOOKUP(A214,スキル!$A:$K,11,0),"ル",ROUND(G214/I214,1)))</f>
        <v/>
      </c>
      <c r="K214" s="10" t="str">
        <f>IF(F214="","",IF(F214=VLOOKUP(A214,スキル!$A:$K,11,0),"Ｍ",ROUND(H214-J214,0)))</f>
        <v/>
      </c>
      <c r="L214" s="7" t="str">
        <f ca="1">IF(F214="","",IF(F214=VLOOKUP(A214,スキル!$A:$K,11,0),"Ａ",IF(F214=VLOOKUP(A214,スキル!$A:$K,11,0)-1,0,SUM(OFFSET(スキル!$A$2,MATCH(A214,スキル!$A$3:$A$1048576,0),F214+4,1,5-F214)))))</f>
        <v/>
      </c>
      <c r="M214" s="10">
        <f>IF(F214="",VLOOKUP(A214,スキル!$A:$K,10,0),IF(F214=VLOOKUP(A214,スキル!$A:$K,11,0),"Ｘ",K214+L214))</f>
        <v>36</v>
      </c>
      <c r="N214" s="11">
        <f>IF(C214="イベ","-",VLOOKUP(A214,スキル!$A:$K,10,0)*IF(C214="ハピ",10000,30000))</f>
        <v>1080000</v>
      </c>
      <c r="O214" s="11">
        <f t="shared" si="1"/>
        <v>0</v>
      </c>
      <c r="P214" s="11">
        <f>IF(C214="イベ","-",IF(F214=VLOOKUP(A214,スキル!$A:$K,11,0),0,IF(C214="ハピ",M214*10000,M214*30000)))</f>
        <v>1080000</v>
      </c>
      <c r="Q214" s="15" t="str">
        <f>VLOOKUP(A214,スキル!$A$3:$M$1000,13,0)</f>
        <v>少しの間ツムがふくらんでチェーン数が2倍になるよ！</v>
      </c>
    </row>
    <row r="215" spans="1:17" ht="18" customHeight="1">
      <c r="A215" s="7">
        <v>213</v>
      </c>
      <c r="C215" s="7" t="s">
        <v>46</v>
      </c>
      <c r="D215" s="7" t="s">
        <v>342</v>
      </c>
      <c r="E215" s="8" t="str">
        <f t="shared" si="0"/>
        <v>期間</v>
      </c>
      <c r="H215" s="7" t="str">
        <f>IF(F215="","",IF(F215=VLOOKUP(A215,スキル!$A:$K,11,0),"ス",VLOOKUP(A215,スキル!$A:$J,F215+4,FALSE)))</f>
        <v/>
      </c>
      <c r="I215" s="7" t="str">
        <f>IF(F215="","",IF(F215=VLOOKUP(A215,スキル!$A:$K,11,0),"キ",100/H215))</f>
        <v/>
      </c>
      <c r="J215" s="7" t="str">
        <f>IF(F215="","",IF(F215=VLOOKUP(A215,スキル!$A:$K,11,0),"ル",ROUND(G215/I215,1)))</f>
        <v/>
      </c>
      <c r="K215" s="10" t="str">
        <f>IF(F215="","",IF(F215=VLOOKUP(A215,スキル!$A:$K,11,0),"Ｍ",ROUND(H215-J215,0)))</f>
        <v/>
      </c>
      <c r="L215" s="7" t="str">
        <f ca="1">IF(F215="","",IF(F215=VLOOKUP(A215,スキル!$A:$K,11,0),"Ａ",IF(F215=VLOOKUP(A215,スキル!$A:$K,11,0)-1,0,SUM(OFFSET(スキル!$A$2,MATCH(A215,スキル!$A$3:$A$1048576,0),F215+4,1,5-F215)))))</f>
        <v/>
      </c>
      <c r="M215" s="10">
        <f>IF(F215="",VLOOKUP(A215,スキル!$A:$K,10,0),IF(F215=VLOOKUP(A215,スキル!$A:$K,11,0),"Ｘ",K215+L215))</f>
        <v>29</v>
      </c>
      <c r="N215" s="11">
        <f>IF(C215="イベ","-",VLOOKUP(A215,スキル!$A:$K,10,0)*IF(C215="ハピ",10000,30000))</f>
        <v>870000</v>
      </c>
      <c r="O215" s="11">
        <f t="shared" si="1"/>
        <v>0</v>
      </c>
      <c r="P215" s="11">
        <f>IF(C215="イベ","-",IF(F215=VLOOKUP(A215,スキル!$A:$K,11,0),0,IF(C215="ハピ",M215*10000,M215*30000)))</f>
        <v>870000</v>
      </c>
      <c r="Q215" s="15" t="str">
        <f>VLOOKUP(A215,スキル!$A$3:$M$1000,13,0)</f>
        <v>少しの間マリーがボムに変わるよ！</v>
      </c>
    </row>
    <row r="216" spans="1:17" ht="18" customHeight="1">
      <c r="A216" s="7">
        <v>214</v>
      </c>
      <c r="C216" s="7" t="s">
        <v>46</v>
      </c>
      <c r="D216" s="7" t="s">
        <v>344</v>
      </c>
      <c r="E216" s="8" t="str">
        <f t="shared" si="0"/>
        <v>期間</v>
      </c>
      <c r="H216" s="7" t="str">
        <f>IF(F216="","",IF(F216=VLOOKUP(A216,スキル!$A:$K,11,0),"ス",VLOOKUP(A216,スキル!$A:$J,F216+4,FALSE)))</f>
        <v/>
      </c>
      <c r="I216" s="7" t="str">
        <f>IF(F216="","",IF(F216=VLOOKUP(A216,スキル!$A:$K,11,0),"キ",100/H216))</f>
        <v/>
      </c>
      <c r="J216" s="7" t="str">
        <f>IF(F216="","",IF(F216=VLOOKUP(A216,スキル!$A:$K,11,0),"ル",ROUND(G216/I216,1)))</f>
        <v/>
      </c>
      <c r="K216" s="10" t="str">
        <f>IF(F216="","",IF(F216=VLOOKUP(A216,スキル!$A:$K,11,0),"Ｍ",ROUND(H216-J216,0)))</f>
        <v/>
      </c>
      <c r="L216" s="7" t="str">
        <f ca="1">IF(F216="","",IF(F216=VLOOKUP(A216,スキル!$A:$K,11,0),"Ａ",IF(F216=VLOOKUP(A216,スキル!$A:$K,11,0)-1,0,SUM(OFFSET(スキル!$A$2,MATCH(A216,スキル!$A$3:$A$1048576,0),F216+4,1,5-F216)))))</f>
        <v/>
      </c>
      <c r="M216" s="10">
        <f>IF(F216="",VLOOKUP(A216,スキル!$A:$K,10,0),IF(F216=VLOOKUP(A216,スキル!$A:$K,11,0),"Ｘ",K216+L216))</f>
        <v>29</v>
      </c>
      <c r="N216" s="11">
        <f>IF(C216="イベ","-",VLOOKUP(A216,スキル!$A:$K,10,0)*IF(C216="ハピ",10000,30000))</f>
        <v>870000</v>
      </c>
      <c r="O216" s="11">
        <f t="shared" si="1"/>
        <v>0</v>
      </c>
      <c r="P216" s="11">
        <f>IF(C216="イベ","-",IF(F216=VLOOKUP(A216,スキル!$A:$K,11,0),0,IF(C216="ハピ",M216*10000,M216*30000)))</f>
        <v>870000</v>
      </c>
      <c r="Q216" s="15" t="str">
        <f>VLOOKUP(A216,スキル!$A$3:$M$1000,13,0)</f>
        <v>数ヶ所でまとまってツムを消すよ！</v>
      </c>
    </row>
    <row r="217" spans="1:17" ht="18" customHeight="1">
      <c r="A217" s="7">
        <v>215</v>
      </c>
      <c r="C217" s="7" t="s">
        <v>46</v>
      </c>
      <c r="D217" s="7" t="s">
        <v>345</v>
      </c>
      <c r="E217" s="8" t="str">
        <f t="shared" si="0"/>
        <v>期間</v>
      </c>
      <c r="H217" s="7" t="str">
        <f>IF(F217="","",IF(F217=VLOOKUP(A217,スキル!$A:$K,11,0),"ス",VLOOKUP(A217,スキル!$A:$J,F217+4,FALSE)))</f>
        <v/>
      </c>
      <c r="I217" s="7" t="str">
        <f>IF(F217="","",IF(F217=VLOOKUP(A217,スキル!$A:$K,11,0),"キ",100/H217))</f>
        <v/>
      </c>
      <c r="J217" s="7" t="str">
        <f>IF(F217="","",IF(F217=VLOOKUP(A217,スキル!$A:$K,11,0),"ル",ROUND(G217/I217,1)))</f>
        <v/>
      </c>
      <c r="K217" s="10" t="str">
        <f>IF(F217="","",IF(F217=VLOOKUP(A217,スキル!$A:$K,11,0),"Ｍ",ROUND(H217-J217,0)))</f>
        <v/>
      </c>
      <c r="L217" s="7" t="str">
        <f ca="1">IF(F217="","",IF(F217=VLOOKUP(A217,スキル!$A:$K,11,0),"Ａ",IF(F217=VLOOKUP(A217,スキル!$A:$K,11,0)-1,0,SUM(OFFSET(スキル!$A$2,MATCH(A217,スキル!$A$3:$A$1048576,0),F217+4,1,5-F217)))))</f>
        <v/>
      </c>
      <c r="M217" s="10">
        <f>IF(F217="",VLOOKUP(A217,スキル!$A:$K,10,0),IF(F217=VLOOKUP(A217,スキル!$A:$K,11,0),"Ｘ",K217+L217))</f>
        <v>36</v>
      </c>
      <c r="N217" s="11">
        <f>IF(C217="イベ","-",VLOOKUP(A217,スキル!$A:$K,10,0)*IF(C217="ハピ",10000,30000))</f>
        <v>1080000</v>
      </c>
      <c r="O217" s="11">
        <f t="shared" si="1"/>
        <v>0</v>
      </c>
      <c r="P217" s="11">
        <f>IF(C217="イベ","-",IF(F217=VLOOKUP(A217,スキル!$A:$K,11,0),0,IF(C217="ハピ",M217*10000,M217*30000)))</f>
        <v>1080000</v>
      </c>
      <c r="Q217" s="15" t="str">
        <f>VLOOKUP(A217,スキル!$A$3:$M$1000,13,0)</f>
        <v>画面中央のツムをまとめて消すよ！</v>
      </c>
    </row>
    <row r="218" spans="1:17" ht="18" customHeight="1">
      <c r="A218" s="7">
        <v>216</v>
      </c>
      <c r="B218" s="7">
        <v>83</v>
      </c>
      <c r="C218" s="7" t="s">
        <v>38</v>
      </c>
      <c r="D218" s="7" t="s">
        <v>346</v>
      </c>
      <c r="E218" s="8" t="str">
        <f t="shared" si="0"/>
        <v>常駐</v>
      </c>
      <c r="H218" s="7" t="str">
        <f>IF(F218="","",IF(F218=VLOOKUP(A218,スキル!$A:$K,11,0),"ス",VLOOKUP(A218,スキル!$A:$J,F218+4,FALSE)))</f>
        <v/>
      </c>
      <c r="I218" s="7" t="str">
        <f>IF(F218="","",IF(F218=VLOOKUP(A218,スキル!$A:$K,11,0),"キ",100/H218))</f>
        <v/>
      </c>
      <c r="J218" s="7" t="str">
        <f>IF(F218="","",IF(F218=VLOOKUP(A218,スキル!$A:$K,11,0),"ル",ROUND(G218/I218,1)))</f>
        <v/>
      </c>
      <c r="K218" s="10" t="str">
        <f>IF(F218="","",IF(F218=VLOOKUP(A218,スキル!$A:$K,11,0),"Ｍ",ROUND(H218-J218,0)))</f>
        <v/>
      </c>
      <c r="L218" s="7" t="str">
        <f ca="1">IF(F218="","",IF(F218=VLOOKUP(A218,スキル!$A:$K,11,0),"Ａ",IF(F218=VLOOKUP(A218,スキル!$A:$K,11,0)-1,0,SUM(OFFSET(スキル!$A$2,MATCH(A218,スキル!$A$3:$A$1048576,0),F218+4,1,5-F218)))))</f>
        <v/>
      </c>
      <c r="M218" s="10">
        <f>IF(F218="",VLOOKUP(A218,スキル!$A:$K,10,0),IF(F218=VLOOKUP(A218,スキル!$A:$K,11,0),"Ｘ",K218+L218))</f>
        <v>29</v>
      </c>
      <c r="N218" s="11">
        <f>IF(C218="イベ","-",VLOOKUP(A218,スキル!$A:$K,10,0)*IF(C218="ハピ",10000,30000))</f>
        <v>870000</v>
      </c>
      <c r="O218" s="11">
        <f t="shared" si="1"/>
        <v>0</v>
      </c>
      <c r="P218" s="11">
        <f>IF(C218="イベ","-",IF(F218=VLOOKUP(A218,スキル!$A:$K,11,0),0,IF(C218="ハピ",M218*10000,M218*30000)))</f>
        <v>870000</v>
      </c>
      <c r="Q218" s="15" t="str">
        <f>VLOOKUP(A218,スキル!$A$3:$M$1000,13,0)</f>
        <v>王子と一緒に消せる高得点白雪姫がでるよ！</v>
      </c>
    </row>
    <row r="219" spans="1:17" ht="18" customHeight="1">
      <c r="A219" s="7">
        <v>217</v>
      </c>
      <c r="C219" s="7" t="s">
        <v>46</v>
      </c>
      <c r="D219" s="7" t="s">
        <v>348</v>
      </c>
      <c r="E219" s="8" t="str">
        <f t="shared" si="0"/>
        <v>期間</v>
      </c>
      <c r="H219" s="7" t="str">
        <f>IF(F219="","",IF(F219=VLOOKUP(A219,スキル!$A:$K,11,0),"ス",VLOOKUP(A219,スキル!$A:$J,F219+4,FALSE)))</f>
        <v/>
      </c>
      <c r="I219" s="7" t="str">
        <f>IF(F219="","",IF(F219=VLOOKUP(A219,スキル!$A:$K,11,0),"キ",100/H219))</f>
        <v/>
      </c>
      <c r="J219" s="7" t="str">
        <f>IF(F219="","",IF(F219=VLOOKUP(A219,スキル!$A:$K,11,0),"ル",ROUND(G219/I219,1)))</f>
        <v/>
      </c>
      <c r="K219" s="10" t="str">
        <f>IF(F219="","",IF(F219=VLOOKUP(A219,スキル!$A:$K,11,0),"Ｍ",ROUND(H219-J219,0)))</f>
        <v/>
      </c>
      <c r="L219" s="7" t="str">
        <f ca="1">IF(F219="","",IF(F219=VLOOKUP(A219,スキル!$A:$K,11,0),"Ａ",IF(F219=VLOOKUP(A219,スキル!$A:$K,11,0)-1,0,SUM(OFFSET(スキル!$A$2,MATCH(A219,スキル!$A$3:$A$1048576,0),F219+4,1,5-F219)))))</f>
        <v/>
      </c>
      <c r="M219" s="10">
        <f>IF(F219="",VLOOKUP(A219,スキル!$A:$K,10,0),IF(F219=VLOOKUP(A219,スキル!$A:$K,11,0),"Ｘ",K219+L219))</f>
        <v>32</v>
      </c>
      <c r="N219" s="11">
        <f>IF(C219="イベ","-",VLOOKUP(A219,スキル!$A:$K,10,0)*IF(C219="ハピ",10000,30000))</f>
        <v>960000</v>
      </c>
      <c r="O219" s="11">
        <f t="shared" si="1"/>
        <v>0</v>
      </c>
      <c r="P219" s="11">
        <f>IF(C219="イベ","-",IF(F219=VLOOKUP(A219,スキル!$A:$K,11,0),0,IF(C219="ハピ",M219*10000,M219*30000)))</f>
        <v>960000</v>
      </c>
      <c r="Q219" s="15" t="str">
        <f>VLOOKUP(A219,スキル!$A$3:$M$1000,13,0)</f>
        <v>フィーバーがはじまり縦ライン状にツムを消すよ！</v>
      </c>
    </row>
    <row r="220" spans="1:17" ht="18" customHeight="1">
      <c r="A220" s="7">
        <v>218</v>
      </c>
      <c r="C220" s="7" t="s">
        <v>46</v>
      </c>
      <c r="D220" s="7" t="s">
        <v>350</v>
      </c>
      <c r="E220" s="8" t="str">
        <f t="shared" si="0"/>
        <v>期間</v>
      </c>
      <c r="H220" s="7" t="str">
        <f>IF(F220="","",IF(F220=VLOOKUP(A220,スキル!$A:$K,11,0),"ス",VLOOKUP(A220,スキル!$A:$J,F220+4,FALSE)))</f>
        <v/>
      </c>
      <c r="I220" s="7" t="str">
        <f>IF(F220="","",IF(F220=VLOOKUP(A220,スキル!$A:$K,11,0),"キ",100/H220))</f>
        <v/>
      </c>
      <c r="J220" s="7" t="str">
        <f>IF(F220="","",IF(F220=VLOOKUP(A220,スキル!$A:$K,11,0),"ル",ROUND(G220/I220,1)))</f>
        <v/>
      </c>
      <c r="K220" s="10" t="str">
        <f>IF(F220="","",IF(F220=VLOOKUP(A220,スキル!$A:$K,11,0),"Ｍ",ROUND(H220-J220,0)))</f>
        <v/>
      </c>
      <c r="L220" s="7" t="str">
        <f ca="1">IF(F220="","",IF(F220=VLOOKUP(A220,スキル!$A:$K,11,0),"Ａ",IF(F220=VLOOKUP(A220,スキル!$A:$K,11,0)-1,0,SUM(OFFSET(スキル!$A$2,MATCH(A220,スキル!$A$3:$A$1048576,0),F220+4,1,5-F220)))))</f>
        <v/>
      </c>
      <c r="M220" s="10">
        <f>IF(F220="",VLOOKUP(A220,スキル!$A:$K,10,0),IF(F220=VLOOKUP(A220,スキル!$A:$K,11,0),"Ｘ",K220+L220))</f>
        <v>32</v>
      </c>
      <c r="N220" s="11">
        <f>IF(C220="イベ","-",VLOOKUP(A220,スキル!$A:$K,10,0)*IF(C220="ハピ",10000,30000))</f>
        <v>960000</v>
      </c>
      <c r="O220" s="11">
        <f t="shared" si="1"/>
        <v>0</v>
      </c>
      <c r="P220" s="11">
        <f>IF(C220="イベ","-",IF(F220=VLOOKUP(A220,スキル!$A:$K,11,0),0,IF(C220="ハピ",M220*10000,M220*30000)))</f>
        <v>960000</v>
      </c>
      <c r="Q220" s="15" t="str">
        <f>VLOOKUP(A220,スキル!$A$3:$M$1000,13,0)</f>
        <v>フィーバーがはじまり横ライン状にツムを消すよ！</v>
      </c>
    </row>
    <row r="221" spans="1:17" ht="18" customHeight="1">
      <c r="A221" s="7">
        <v>219</v>
      </c>
      <c r="C221" s="7" t="s">
        <v>49</v>
      </c>
      <c r="D221" s="7" t="s">
        <v>351</v>
      </c>
      <c r="E221" s="8" t="str">
        <f t="shared" si="0"/>
        <v>イベ</v>
      </c>
      <c r="H221" s="7" t="str">
        <f>IF(F221="","",IF(F221=VLOOKUP(A221,スキル!$A:$K,11,0),"ス",VLOOKUP(A221,スキル!$A:$J,F221+4,FALSE)))</f>
        <v/>
      </c>
      <c r="I221" s="7" t="str">
        <f>IF(F221="","",IF(F221=VLOOKUP(A221,スキル!$A:$K,11,0),"キ",100/H221))</f>
        <v/>
      </c>
      <c r="J221" s="7" t="str">
        <f>IF(F221="","",IF(F221=VLOOKUP(A221,スキル!$A:$K,11,0),"ル",ROUND(G221/I221,1)))</f>
        <v/>
      </c>
      <c r="K221" s="10" t="str">
        <f>IF(F221="","",IF(F221=VLOOKUP(A221,スキル!$A:$K,11,0),"Ｍ",ROUND(H221-J221,0)))</f>
        <v/>
      </c>
      <c r="L221" s="7" t="str">
        <f ca="1">IF(F221="","",IF(F221=VLOOKUP(A221,スキル!$A:$K,11,0),"Ａ",IF(F221=VLOOKUP(A221,スキル!$A:$K,11,0)-1,0,SUM(OFFSET(スキル!$A$2,MATCH(A221,スキル!$A$3:$A$1048576,0),F221+4,1,5-F221)))))</f>
        <v/>
      </c>
      <c r="M221" s="10">
        <f>IF(F221="",VLOOKUP(A221,スキル!$A:$K,10,0),IF(F221=VLOOKUP(A221,スキル!$A:$K,11,0),"Ｘ",K221+L221))</f>
        <v>29</v>
      </c>
      <c r="N221" s="11" t="str">
        <f>IF(C221="イベ","-",VLOOKUP(A221,スキル!$A:$K,10,0)*IF(C221="ハピ",10000,30000))</f>
        <v>-</v>
      </c>
      <c r="O221" s="11" t="str">
        <f t="shared" si="1"/>
        <v>-</v>
      </c>
      <c r="P221" s="11" t="str">
        <f>IF(C221="イベ","-",IF(F221=VLOOKUP(A221,スキル!$A:$K,11,0),0,IF(C221="ハピ",M221*10000,M221*30000)))</f>
        <v>-</v>
      </c>
      <c r="Q221" s="15" t="str">
        <f>VLOOKUP(A221,スキル!$A$3:$M$1000,13,0)</f>
        <v>少しの間一種類のツムが高得点ルミエールにかわるよ！</v>
      </c>
    </row>
    <row r="222" spans="1:17" ht="18" customHeight="1">
      <c r="A222" s="7">
        <v>220</v>
      </c>
      <c r="C222" s="7" t="s">
        <v>46</v>
      </c>
      <c r="D222" s="7" t="s">
        <v>353</v>
      </c>
      <c r="E222" s="8" t="str">
        <f t="shared" si="0"/>
        <v>期間</v>
      </c>
      <c r="H222" s="7" t="str">
        <f>IF(F222="","",IF(F222=VLOOKUP(A222,スキル!$A:$K,11,0),"ス",VLOOKUP(A222,スキル!$A:$J,F222+4,FALSE)))</f>
        <v/>
      </c>
      <c r="I222" s="7" t="str">
        <f>IF(F222="","",IF(F222=VLOOKUP(A222,スキル!$A:$K,11,0),"キ",100/H222))</f>
        <v/>
      </c>
      <c r="J222" s="7" t="str">
        <f>IF(F222="","",IF(F222=VLOOKUP(A222,スキル!$A:$K,11,0),"ル",ROUND(G222/I222,1)))</f>
        <v/>
      </c>
      <c r="K222" s="10" t="str">
        <f>IF(F222="","",IF(F222=VLOOKUP(A222,スキル!$A:$K,11,0),"Ｍ",ROUND(H222-J222,0)))</f>
        <v/>
      </c>
      <c r="L222" s="7" t="str">
        <f ca="1">IF(F222="","",IF(F222=VLOOKUP(A222,スキル!$A:$K,11,0),"Ａ",IF(F222=VLOOKUP(A222,スキル!$A:$K,11,0)-1,0,SUM(OFFSET(スキル!$A$2,MATCH(A222,スキル!$A$3:$A$1048576,0),F222+4,1,5-F222)))))</f>
        <v/>
      </c>
      <c r="M222" s="10">
        <f>IF(F222="",VLOOKUP(A222,スキル!$A:$K,10,0),IF(F222=VLOOKUP(A222,スキル!$A:$K,11,0),"Ｘ",K222+L222))</f>
        <v>36</v>
      </c>
      <c r="N222" s="11">
        <f>IF(C222="イベ","-",VLOOKUP(A222,スキル!$A:$K,10,0)*IF(C222="ハピ",10000,30000))</f>
        <v>1080000</v>
      </c>
      <c r="O222" s="11">
        <f t="shared" si="1"/>
        <v>0</v>
      </c>
      <c r="P222" s="11">
        <f>IF(C222="イベ","-",IF(F222=VLOOKUP(A222,スキル!$A:$K,11,0),0,IF(C222="ハピ",M222*10000,M222*30000)))</f>
        <v>1080000</v>
      </c>
      <c r="Q222" s="15" t="str">
        <f>VLOOKUP(A222,スキル!$A$3:$M$1000,13,0)</f>
        <v>少しの間2種類だけになるよ！</v>
      </c>
    </row>
    <row r="223" spans="1:17" ht="18" customHeight="1">
      <c r="A223" s="7">
        <v>221</v>
      </c>
      <c r="C223" s="7" t="s">
        <v>46</v>
      </c>
      <c r="D223" s="7" t="s">
        <v>354</v>
      </c>
      <c r="E223" s="8" t="str">
        <f t="shared" si="0"/>
        <v>期間</v>
      </c>
      <c r="H223" s="7" t="str">
        <f>IF(F223="","",IF(F223=VLOOKUP(A223,スキル!$A:$K,11,0),"ス",VLOOKUP(A223,スキル!$A:$J,F223+4,FALSE)))</f>
        <v/>
      </c>
      <c r="I223" s="7" t="str">
        <f>IF(F223="","",IF(F223=VLOOKUP(A223,スキル!$A:$K,11,0),"キ",100/H223))</f>
        <v/>
      </c>
      <c r="J223" s="7" t="str">
        <f>IF(F223="","",IF(F223=VLOOKUP(A223,スキル!$A:$K,11,0),"ル",ROUND(G223/I223,1)))</f>
        <v/>
      </c>
      <c r="K223" s="10" t="str">
        <f>IF(F223="","",IF(F223=VLOOKUP(A223,スキル!$A:$K,11,0),"Ｍ",ROUND(H223-J223,0)))</f>
        <v/>
      </c>
      <c r="L223" s="7" t="str">
        <f ca="1">IF(F223="","",IF(F223=VLOOKUP(A223,スキル!$A:$K,11,0),"Ａ",IF(F223=VLOOKUP(A223,スキル!$A:$K,11,0)-1,0,SUM(OFFSET(スキル!$A$2,MATCH(A223,スキル!$A$3:$A$1048576,0),F223+4,1,5-F223)))))</f>
        <v/>
      </c>
      <c r="M223" s="10">
        <f>IF(F223="",VLOOKUP(A223,スキル!$A:$K,10,0),IF(F223=VLOOKUP(A223,スキル!$A:$K,11,0),"Ｘ",K223+L223))</f>
        <v>36</v>
      </c>
      <c r="N223" s="11">
        <f>IF(C223="イベ","-",VLOOKUP(A223,スキル!$A:$K,10,0)*IF(C223="ハピ",10000,30000))</f>
        <v>1080000</v>
      </c>
      <c r="O223" s="11">
        <f t="shared" si="1"/>
        <v>0</v>
      </c>
      <c r="P223" s="11">
        <f>IF(C223="イベ","-",IF(F223=VLOOKUP(A223,スキル!$A:$K,11,0),0,IF(C223="ハピ",M223*10000,M223*30000)))</f>
        <v>1080000</v>
      </c>
      <c r="Q223" s="15" t="str">
        <f>VLOOKUP(A223,スキル!$A$3:$M$1000,13,0)</f>
        <v>ガラスのくつをシンデレラにフリック！ライン状にツムを消すよ！</v>
      </c>
    </row>
    <row r="224" spans="1:17" ht="18" customHeight="1">
      <c r="A224" s="7">
        <v>222</v>
      </c>
      <c r="C224" s="7" t="s">
        <v>46</v>
      </c>
      <c r="D224" s="7" t="s">
        <v>356</v>
      </c>
      <c r="E224" s="8" t="str">
        <f t="shared" si="0"/>
        <v>期間</v>
      </c>
      <c r="H224" s="7" t="str">
        <f>IF(F224="","",IF(F224=VLOOKUP(A224,スキル!$A:$K,11,0),"ス",VLOOKUP(A224,スキル!$A:$J,F224+4,FALSE)))</f>
        <v/>
      </c>
      <c r="I224" s="7" t="str">
        <f>IF(F224="","",IF(F224=VLOOKUP(A224,スキル!$A:$K,11,0),"キ",100/H224))</f>
        <v/>
      </c>
      <c r="J224" s="7" t="str">
        <f>IF(F224="","",IF(F224=VLOOKUP(A224,スキル!$A:$K,11,0),"ル",ROUND(G224/I224,1)))</f>
        <v/>
      </c>
      <c r="K224" s="10" t="str">
        <f>IF(F224="","",IF(F224=VLOOKUP(A224,スキル!$A:$K,11,0),"Ｍ",ROUND(H224-J224,0)))</f>
        <v/>
      </c>
      <c r="L224" s="7" t="str">
        <f ca="1">IF(F224="","",IF(F224=VLOOKUP(A224,スキル!$A:$K,11,0),"Ａ",IF(F224=VLOOKUP(A224,スキル!$A:$K,11,0)-1,0,SUM(OFFSET(スキル!$A$2,MATCH(A224,スキル!$A$3:$A$1048576,0),F224+4,1,5-F224)))))</f>
        <v/>
      </c>
      <c r="M224" s="10">
        <f>IF(F224="",VLOOKUP(A224,スキル!$A:$K,10,0),IF(F224=VLOOKUP(A224,スキル!$A:$K,11,0),"Ｘ",K224+L224))</f>
        <v>36</v>
      </c>
      <c r="N224" s="11">
        <f>IF(C224="イベ","-",VLOOKUP(A224,スキル!$A:$K,10,0)*IF(C224="ハピ",10000,30000))</f>
        <v>1080000</v>
      </c>
      <c r="O224" s="11">
        <f t="shared" si="1"/>
        <v>0</v>
      </c>
      <c r="P224" s="11">
        <f>IF(C224="イベ","-",IF(F224=VLOOKUP(A224,スキル!$A:$K,11,0),0,IF(C224="ハピ",M224*10000,M224*30000)))</f>
        <v>1080000</v>
      </c>
      <c r="Q224" s="15" t="str">
        <f>VLOOKUP(A224,スキル!$A$3:$M$1000,13,0)</f>
        <v>つなげたツムと一緒にまわりのツムも消すよ！</v>
      </c>
    </row>
    <row r="225" spans="1:17" ht="18" customHeight="1">
      <c r="A225" s="7">
        <v>223</v>
      </c>
      <c r="C225" s="7" t="s">
        <v>46</v>
      </c>
      <c r="D225" s="7" t="s">
        <v>357</v>
      </c>
      <c r="E225" s="8" t="str">
        <f t="shared" si="0"/>
        <v>期間</v>
      </c>
      <c r="H225" s="7" t="str">
        <f>IF(F225="","",IF(F225=VLOOKUP(A225,スキル!$A:$K,11,0),"ス",VLOOKUP(A225,スキル!$A:$J,F225+4,FALSE)))</f>
        <v/>
      </c>
      <c r="I225" s="7" t="str">
        <f>IF(F225="","",IF(F225=VLOOKUP(A225,スキル!$A:$K,11,0),"キ",100/H225))</f>
        <v/>
      </c>
      <c r="J225" s="7" t="str">
        <f>IF(F225="","",IF(F225=VLOOKUP(A225,スキル!$A:$K,11,0),"ル",ROUND(G225/I225,1)))</f>
        <v/>
      </c>
      <c r="K225" s="10" t="str">
        <f>IF(F225="","",IF(F225=VLOOKUP(A225,スキル!$A:$K,11,0),"Ｍ",ROUND(H225-J225,0)))</f>
        <v/>
      </c>
      <c r="L225" s="7" t="str">
        <f ca="1">IF(F225="","",IF(F225=VLOOKUP(A225,スキル!$A:$K,11,0),"Ａ",IF(F225=VLOOKUP(A225,スキル!$A:$K,11,0)-1,0,SUM(OFFSET(スキル!$A$2,MATCH(A225,スキル!$A$3:$A$1048576,0),F225+4,1,5-F225)))))</f>
        <v/>
      </c>
      <c r="M225" s="10">
        <f>IF(F225="",VLOOKUP(A225,スキル!$A:$K,10,0),IF(F225=VLOOKUP(A225,スキル!$A:$K,11,0),"Ｘ",K225+L225))</f>
        <v>36</v>
      </c>
      <c r="N225" s="11">
        <f>IF(C225="イベ","-",VLOOKUP(A225,スキル!$A:$K,10,0)*IF(C225="ハピ",10000,30000))</f>
        <v>1080000</v>
      </c>
      <c r="O225" s="11">
        <f t="shared" si="1"/>
        <v>0</v>
      </c>
      <c r="P225" s="11">
        <f>IF(C225="イベ","-",IF(F225=VLOOKUP(A225,スキル!$A:$K,11,0),0,IF(C225="ハピ",M225*10000,M225*30000)))</f>
        <v>1080000</v>
      </c>
      <c r="Q225" s="15" t="str">
        <f>VLOOKUP(A225,スキル!$A$3:$M$1000,13,0)</f>
        <v>少しの間 ツムがつなぎやすくなるよ！</v>
      </c>
    </row>
    <row r="226" spans="1:17" ht="18" customHeight="1">
      <c r="A226" s="7">
        <v>224</v>
      </c>
      <c r="C226" s="7" t="s">
        <v>46</v>
      </c>
      <c r="D226" s="7" t="s">
        <v>359</v>
      </c>
      <c r="E226" s="8" t="str">
        <f t="shared" si="0"/>
        <v>期間</v>
      </c>
      <c r="H226" s="7" t="str">
        <f>IF(F226="","",IF(F226=VLOOKUP(A226,スキル!$A:$K,11,0),"ス",VLOOKUP(A226,スキル!$A:$J,F226+4,FALSE)))</f>
        <v/>
      </c>
      <c r="I226" s="7" t="str">
        <f>IF(F226="","",IF(F226=VLOOKUP(A226,スキル!$A:$K,11,0),"キ",100/H226))</f>
        <v/>
      </c>
      <c r="J226" s="7" t="str">
        <f>IF(F226="","",IF(F226=VLOOKUP(A226,スキル!$A:$K,11,0),"ル",ROUND(G226/I226,1)))</f>
        <v/>
      </c>
      <c r="K226" s="10" t="str">
        <f>IF(F226="","",IF(F226=VLOOKUP(A226,スキル!$A:$K,11,0),"Ｍ",ROUND(H226-J226,0)))</f>
        <v/>
      </c>
      <c r="L226" s="7" t="str">
        <f ca="1">IF(F226="","",IF(F226=VLOOKUP(A226,スキル!$A:$K,11,0),"Ａ",IF(F226=VLOOKUP(A226,スキル!$A:$K,11,0)-1,0,SUM(OFFSET(スキル!$A$2,MATCH(A226,スキル!$A$3:$A$1048576,0),F226+4,1,5-F226)))))</f>
        <v/>
      </c>
      <c r="M226" s="10">
        <f>IF(F226="",VLOOKUP(A226,スキル!$A:$K,10,0),IF(F226=VLOOKUP(A226,スキル!$A:$K,11,0),"Ｘ",K226+L226))</f>
        <v>36</v>
      </c>
      <c r="N226" s="11">
        <f>IF(C226="イベ","-",VLOOKUP(A226,スキル!$A:$K,10,0)*IF(C226="ハピ",10000,30000))</f>
        <v>1080000</v>
      </c>
      <c r="O226" s="11">
        <f t="shared" si="1"/>
        <v>0</v>
      </c>
      <c r="P226" s="11">
        <f>IF(C226="イベ","-",IF(F226=VLOOKUP(A226,スキル!$A:$K,11,0),0,IF(C226="ハピ",M226*10000,M226*30000)))</f>
        <v>1080000</v>
      </c>
      <c r="Q226" s="15" t="str">
        <f>VLOOKUP(A226,スキル!$A$3:$M$1000,13,0)</f>
        <v>縦ライン状にツムを消すよ！</v>
      </c>
    </row>
    <row r="227" spans="1:17" ht="18" customHeight="1">
      <c r="A227" s="7">
        <v>225</v>
      </c>
      <c r="C227" s="7" t="s">
        <v>46</v>
      </c>
      <c r="D227" s="7" t="s">
        <v>360</v>
      </c>
      <c r="E227" s="8" t="str">
        <f t="shared" si="0"/>
        <v>期間</v>
      </c>
      <c r="H227" s="7" t="str">
        <f>IF(F227="","",IF(F227=VLOOKUP(A227,スキル!$A:$K,11,0),"ス",VLOOKUP(A227,スキル!$A:$J,F227+4,FALSE)))</f>
        <v/>
      </c>
      <c r="I227" s="7" t="str">
        <f>IF(F227="","",IF(F227=VLOOKUP(A227,スキル!$A:$K,11,0),"キ",100/H227))</f>
        <v/>
      </c>
      <c r="J227" s="7" t="str">
        <f>IF(F227="","",IF(F227=VLOOKUP(A227,スキル!$A:$K,11,0),"ル",ROUND(G227/I227,1)))</f>
        <v/>
      </c>
      <c r="K227" s="10" t="str">
        <f>IF(F227="","",IF(F227=VLOOKUP(A227,スキル!$A:$K,11,0),"Ｍ",ROUND(H227-J227,0)))</f>
        <v/>
      </c>
      <c r="L227" s="7" t="str">
        <f ca="1">IF(F227="","",IF(F227=VLOOKUP(A227,スキル!$A:$K,11,0),"Ａ",IF(F227=VLOOKUP(A227,スキル!$A:$K,11,0)-1,0,SUM(OFFSET(スキル!$A$2,MATCH(A227,スキル!$A$3:$A$1048576,0),F227+4,1,5-F227)))))</f>
        <v/>
      </c>
      <c r="M227" s="10">
        <f>IF(F227="",VLOOKUP(A227,スキル!$A:$K,10,0),IF(F227=VLOOKUP(A227,スキル!$A:$K,11,0),"Ｘ",K227+L227))</f>
        <v>29</v>
      </c>
      <c r="N227" s="11">
        <f>IF(C227="イベ","-",VLOOKUP(A227,スキル!$A:$K,10,0)*IF(C227="ハピ",10000,30000))</f>
        <v>870000</v>
      </c>
      <c r="O227" s="11">
        <f t="shared" si="1"/>
        <v>0</v>
      </c>
      <c r="P227" s="11">
        <f>IF(C227="イベ","-",IF(F227=VLOOKUP(A227,スキル!$A:$K,11,0),0,IF(C227="ハピ",M227*10000,M227*30000)))</f>
        <v>870000</v>
      </c>
      <c r="Q227" s="15" t="str">
        <f>VLOOKUP(A227,スキル!$A$3:$M$1000,13,0)</f>
        <v>プラクティカルと一緒に消せる兄弟たちの高得点ツムがでるよ！</v>
      </c>
    </row>
    <row r="228" spans="1:17" ht="18" customHeight="1">
      <c r="A228" s="7">
        <v>226</v>
      </c>
      <c r="C228" s="7" t="s">
        <v>46</v>
      </c>
      <c r="D228" s="7" t="s">
        <v>362</v>
      </c>
      <c r="E228" s="8" t="str">
        <f t="shared" si="0"/>
        <v>期間</v>
      </c>
      <c r="H228" s="7" t="str">
        <f>IF(F228="","",IF(F228=VLOOKUP(A228,スキル!$A:$K,11,0),"ス",VLOOKUP(A228,スキル!$A:$J,F228+4,FALSE)))</f>
        <v/>
      </c>
      <c r="I228" s="7" t="str">
        <f>IF(F228="","",IF(F228=VLOOKUP(A228,スキル!$A:$K,11,0),"キ",100/H228))</f>
        <v/>
      </c>
      <c r="J228" s="7" t="str">
        <f>IF(F228="","",IF(F228=VLOOKUP(A228,スキル!$A:$K,11,0),"ル",ROUND(G228/I228,1)))</f>
        <v/>
      </c>
      <c r="K228" s="10" t="str">
        <f>IF(F228="","",IF(F228=VLOOKUP(A228,スキル!$A:$K,11,0),"Ｍ",ROUND(H228-J228,0)))</f>
        <v/>
      </c>
      <c r="L228" s="7" t="str">
        <f ca="1">IF(F228="","",IF(F228=VLOOKUP(A228,スキル!$A:$K,11,0),"Ａ",IF(F228=VLOOKUP(A228,スキル!$A:$K,11,0)-1,0,SUM(OFFSET(スキル!$A$2,MATCH(A228,スキル!$A$3:$A$1048576,0),F228+4,1,5-F228)))))</f>
        <v/>
      </c>
      <c r="M228" s="10">
        <f>IF(F228="",VLOOKUP(A228,スキル!$A:$K,10,0),IF(F228=VLOOKUP(A228,スキル!$A:$K,11,0),"Ｘ",K228+L228))</f>
        <v>32</v>
      </c>
      <c r="N228" s="11">
        <f>IF(C228="イベ","-",VLOOKUP(A228,スキル!$A:$K,10,0)*IF(C228="ハピ",10000,30000))</f>
        <v>960000</v>
      </c>
      <c r="O228" s="11">
        <f t="shared" si="1"/>
        <v>0</v>
      </c>
      <c r="P228" s="11">
        <f>IF(C228="イベ","-",IF(F228=VLOOKUP(A228,スキル!$A:$K,11,0),0,IF(C228="ハピ",M228*10000,M228*30000)))</f>
        <v>960000</v>
      </c>
      <c r="Q228" s="15" t="str">
        <f>VLOOKUP(A228,スキル!$A$3:$M$1000,13,0)</f>
        <v>吐く息にそってツムを消すよ！</v>
      </c>
    </row>
    <row r="229" spans="1:17" ht="18" customHeight="1">
      <c r="A229" s="7">
        <v>227</v>
      </c>
      <c r="C229" s="7" t="s">
        <v>46</v>
      </c>
      <c r="D229" s="7" t="s">
        <v>364</v>
      </c>
      <c r="E229" s="8" t="str">
        <f t="shared" si="0"/>
        <v>期間</v>
      </c>
      <c r="H229" s="7" t="str">
        <f>IF(F229="","",IF(F229=VLOOKUP(A229,スキル!$A:$K,11,0),"ス",VLOOKUP(A229,スキル!$A:$J,F229+4,FALSE)))</f>
        <v/>
      </c>
      <c r="I229" s="7" t="str">
        <f>IF(F229="","",IF(F229=VLOOKUP(A229,スキル!$A:$K,11,0),"キ",100/H229))</f>
        <v/>
      </c>
      <c r="J229" s="7" t="str">
        <f>IF(F229="","",IF(F229=VLOOKUP(A229,スキル!$A:$K,11,0),"ル",ROUND(G229/I229,1)))</f>
        <v/>
      </c>
      <c r="K229" s="10" t="str">
        <f>IF(F229="","",IF(F229=VLOOKUP(A229,スキル!$A:$K,11,0),"Ｍ",ROUND(H229-J229,0)))</f>
        <v/>
      </c>
      <c r="L229" s="7" t="str">
        <f ca="1">IF(F229="","",IF(F229=VLOOKUP(A229,スキル!$A:$K,11,0),"Ａ",IF(F229=VLOOKUP(A229,スキル!$A:$K,11,0)-1,0,SUM(OFFSET(スキル!$A$2,MATCH(A229,スキル!$A$3:$A$1048576,0),F229+4,1,5-F229)))))</f>
        <v/>
      </c>
      <c r="M229" s="10">
        <f>IF(F229="",VLOOKUP(A229,スキル!$A:$K,10,0),IF(F229=VLOOKUP(A229,スキル!$A:$K,11,0),"Ｘ",K229+L229))</f>
        <v>36</v>
      </c>
      <c r="N229" s="11">
        <f>IF(C229="イベ","-",VLOOKUP(A229,スキル!$A:$K,10,0)*IF(C229="ハピ",10000,30000))</f>
        <v>1080000</v>
      </c>
      <c r="O229" s="11">
        <f t="shared" si="1"/>
        <v>0</v>
      </c>
      <c r="P229" s="11">
        <f>IF(C229="イベ","-",IF(F229=VLOOKUP(A229,スキル!$A:$K,11,0),0,IF(C229="ハピ",M229*10000,M229*30000)))</f>
        <v>1080000</v>
      </c>
      <c r="Q229" s="15" t="str">
        <f>VLOOKUP(A229,スキル!$A$3:$M$1000,13,0)</f>
        <v>フィーバーがはじまり ランダムでツムを消すよ！</v>
      </c>
    </row>
    <row r="230" spans="1:17" ht="18" customHeight="1">
      <c r="A230" s="7">
        <v>228</v>
      </c>
      <c r="C230" s="7" t="s">
        <v>46</v>
      </c>
      <c r="D230" s="7" t="s">
        <v>365</v>
      </c>
      <c r="E230" s="8" t="str">
        <f t="shared" si="0"/>
        <v>期間</v>
      </c>
      <c r="H230" s="7" t="str">
        <f>IF(F230="","",IF(F230=VLOOKUP(A230,スキル!$A:$K,11,0),"ス",VLOOKUP(A230,スキル!$A:$J,F230+4,FALSE)))</f>
        <v/>
      </c>
      <c r="I230" s="7" t="str">
        <f>IF(F230="","",IF(F230=VLOOKUP(A230,スキル!$A:$K,11,0),"キ",100/H230))</f>
        <v/>
      </c>
      <c r="J230" s="7" t="str">
        <f>IF(F230="","",IF(F230=VLOOKUP(A230,スキル!$A:$K,11,0),"ル",ROUND(G230/I230,1)))</f>
        <v/>
      </c>
      <c r="K230" s="10" t="str">
        <f>IF(F230="","",IF(F230=VLOOKUP(A230,スキル!$A:$K,11,0),"Ｍ",ROUND(H230-J230,0)))</f>
        <v/>
      </c>
      <c r="L230" s="7" t="str">
        <f ca="1">IF(F230="","",IF(F230=VLOOKUP(A230,スキル!$A:$K,11,0),"Ａ",IF(F230=VLOOKUP(A230,スキル!$A:$K,11,0)-1,0,SUM(OFFSET(スキル!$A$2,MATCH(A230,スキル!$A$3:$A$1048576,0),F230+4,1,5-F230)))))</f>
        <v/>
      </c>
      <c r="M230" s="10">
        <f>IF(F230="",VLOOKUP(A230,スキル!$A:$K,10,0),IF(F230=VLOOKUP(A230,スキル!$A:$K,11,0),"Ｘ",K230+L230))</f>
        <v>36</v>
      </c>
      <c r="N230" s="11">
        <f>IF(C230="イベ","-",VLOOKUP(A230,スキル!$A:$K,10,0)*IF(C230="ハピ",10000,30000))</f>
        <v>1080000</v>
      </c>
      <c r="O230" s="11">
        <f t="shared" si="1"/>
        <v>0</v>
      </c>
      <c r="P230" s="11">
        <f>IF(C230="イベ","-",IF(F230=VLOOKUP(A230,スキル!$A:$K,11,0),0,IF(C230="ハピ",M230*10000,M230*30000)))</f>
        <v>1080000</v>
      </c>
      <c r="Q230" s="15" t="str">
        <f>VLOOKUP(A230,スキル!$A$3:$M$1000,13,0)</f>
        <v>サークル状にツムを消すよ</v>
      </c>
    </row>
    <row r="231" spans="1:17" ht="18" customHeight="1">
      <c r="A231" s="7">
        <v>229</v>
      </c>
      <c r="C231" s="7" t="s">
        <v>46</v>
      </c>
      <c r="D231" s="7" t="s">
        <v>366</v>
      </c>
      <c r="E231" s="8" t="str">
        <f t="shared" si="0"/>
        <v>期間</v>
      </c>
      <c r="H231" s="7" t="str">
        <f>IF(F231="","",IF(F231=VLOOKUP(A231,スキル!$A:$K,11,0),"ス",VLOOKUP(A231,スキル!$A:$J,F231+4,FALSE)))</f>
        <v/>
      </c>
      <c r="I231" s="7" t="str">
        <f>IF(F231="","",IF(F231=VLOOKUP(A231,スキル!$A:$K,11,0),"キ",100/H231))</f>
        <v/>
      </c>
      <c r="J231" s="7" t="str">
        <f>IF(F231="","",IF(F231=VLOOKUP(A231,スキル!$A:$K,11,0),"ル",ROUND(G231/I231,1)))</f>
        <v/>
      </c>
      <c r="K231" s="10" t="str">
        <f>IF(F231="","",IF(F231=VLOOKUP(A231,スキル!$A:$K,11,0),"Ｍ",ROUND(H231-J231,0)))</f>
        <v/>
      </c>
      <c r="L231" s="7" t="str">
        <f ca="1">IF(F231="","",IF(F231=VLOOKUP(A231,スキル!$A:$K,11,0),"Ａ",IF(F231=VLOOKUP(A231,スキル!$A:$K,11,0)-1,0,SUM(OFFSET(スキル!$A$2,MATCH(A231,スキル!$A$3:$A$1048576,0),F231+4,1,5-F231)))))</f>
        <v/>
      </c>
      <c r="M231" s="10">
        <f>IF(F231="",VLOOKUP(A231,スキル!$A:$K,10,0),IF(F231=VLOOKUP(A231,スキル!$A:$K,11,0),"Ｘ",K231+L231))</f>
        <v>36</v>
      </c>
      <c r="N231" s="11">
        <f>IF(C231="イベ","-",VLOOKUP(A231,スキル!$A:$K,10,0)*IF(C231="ハピ",10000,30000))</f>
        <v>1080000</v>
      </c>
      <c r="O231" s="11">
        <f t="shared" si="1"/>
        <v>0</v>
      </c>
      <c r="P231" s="11">
        <f>IF(C231="イベ","-",IF(F231=VLOOKUP(A231,スキル!$A:$K,11,0),0,IF(C231="ハピ",M231*10000,M231*30000)))</f>
        <v>1080000</v>
      </c>
      <c r="Q231" s="15" t="str">
        <f>VLOOKUP(A231,スキル!$A$3:$M$1000,13,0)</f>
        <v>数ヶ所でまとまってツムを消すよ！</v>
      </c>
    </row>
    <row r="232" spans="1:17" ht="18" customHeight="1">
      <c r="A232" s="7">
        <v>230</v>
      </c>
      <c r="C232" s="7" t="s">
        <v>46</v>
      </c>
      <c r="D232" s="7" t="s">
        <v>367</v>
      </c>
      <c r="E232" s="8" t="str">
        <f t="shared" si="0"/>
        <v>期間</v>
      </c>
      <c r="H232" s="7" t="str">
        <f>IF(F232="","",IF(F232=VLOOKUP(A232,スキル!$A:$K,11,0),"ス",VLOOKUP(A232,スキル!$A:$J,F232+4,FALSE)))</f>
        <v/>
      </c>
      <c r="I232" s="7" t="str">
        <f>IF(F232="","",IF(F232=VLOOKUP(A232,スキル!$A:$K,11,0),"キ",100/H232))</f>
        <v/>
      </c>
      <c r="J232" s="7" t="str">
        <f>IF(F232="","",IF(F232=VLOOKUP(A232,スキル!$A:$K,11,0),"ル",ROUND(G232/I232,1)))</f>
        <v/>
      </c>
      <c r="K232" s="10" t="str">
        <f>IF(F232="","",IF(F232=VLOOKUP(A232,スキル!$A:$K,11,0),"Ｍ",ROUND(H232-J232,0)))</f>
        <v/>
      </c>
      <c r="L232" s="7" t="str">
        <f ca="1">IF(F232="","",IF(F232=VLOOKUP(A232,スキル!$A:$K,11,0),"Ａ",IF(F232=VLOOKUP(A232,スキル!$A:$K,11,0)-1,0,SUM(OFFSET(スキル!$A$2,MATCH(A232,スキル!$A$3:$A$1048576,0),F232+4,1,5-F232)))))</f>
        <v/>
      </c>
      <c r="M232" s="10">
        <f>IF(F232="",VLOOKUP(A232,スキル!$A:$K,10,0),IF(F232=VLOOKUP(A232,スキル!$A:$K,11,0),"Ｘ",K232+L232))</f>
        <v>36</v>
      </c>
      <c r="N232" s="11">
        <f>IF(C232="イベ","-",VLOOKUP(A232,スキル!$A:$K,10,0)*IF(C232="ハピ",10000,30000))</f>
        <v>1080000</v>
      </c>
      <c r="O232" s="11">
        <f t="shared" si="1"/>
        <v>0</v>
      </c>
      <c r="P232" s="11">
        <f>IF(C232="イベ","-",IF(F232=VLOOKUP(A232,スキル!$A:$K,11,0),0,IF(C232="ハピ",M232*10000,M232*30000)))</f>
        <v>1080000</v>
      </c>
      <c r="Q232" s="15" t="str">
        <f>VLOOKUP(A232,スキル!$A$3:$M$1000,13,0)</f>
        <v>縦ライン状にツムを消すよ！</v>
      </c>
    </row>
    <row r="233" spans="1:17" ht="18" customHeight="1">
      <c r="A233" s="7">
        <v>231</v>
      </c>
      <c r="C233" s="7" t="s">
        <v>46</v>
      </c>
      <c r="D233" s="7" t="s">
        <v>368</v>
      </c>
      <c r="E233" s="8" t="str">
        <f t="shared" si="0"/>
        <v>期間</v>
      </c>
      <c r="H233" s="7" t="str">
        <f>IF(F233="","",IF(F233=VLOOKUP(A233,スキル!$A:$K,11,0),"ス",VLOOKUP(A233,スキル!$A:$J,F233+4,FALSE)))</f>
        <v/>
      </c>
      <c r="I233" s="7" t="str">
        <f>IF(F233="","",IF(F233=VLOOKUP(A233,スキル!$A:$K,11,0),"キ",100/H233))</f>
        <v/>
      </c>
      <c r="J233" s="7" t="str">
        <f>IF(F233="","",IF(F233=VLOOKUP(A233,スキル!$A:$K,11,0),"ル",ROUND(G233/I233,1)))</f>
        <v/>
      </c>
      <c r="K233" s="10" t="str">
        <f>IF(F233="","",IF(F233=VLOOKUP(A233,スキル!$A:$K,11,0),"Ｍ",ROUND(H233-J233,0)))</f>
        <v/>
      </c>
      <c r="L233" s="7" t="str">
        <f ca="1">IF(F233="","",IF(F233=VLOOKUP(A233,スキル!$A:$K,11,0),"Ａ",IF(F233=VLOOKUP(A233,スキル!$A:$K,11,0)-1,0,SUM(OFFSET(スキル!$A$2,MATCH(A233,スキル!$A$3:$A$1048576,0),F233+4,1,5-F233)))))</f>
        <v/>
      </c>
      <c r="M233" s="10">
        <f>IF(F233="",VLOOKUP(A233,スキル!$A:$K,10,0),IF(F233=VLOOKUP(A233,スキル!$A:$K,11,0),"Ｘ",K233+L233))</f>
        <v>29</v>
      </c>
      <c r="N233" s="11">
        <f>IF(C233="イベ","-",VLOOKUP(A233,スキル!$A:$K,10,0)*IF(C233="ハピ",10000,30000))</f>
        <v>870000</v>
      </c>
      <c r="O233" s="11">
        <f t="shared" si="1"/>
        <v>0</v>
      </c>
      <c r="P233" s="11">
        <f>IF(C233="イベ","-",IF(F233=VLOOKUP(A233,スキル!$A:$K,11,0),0,IF(C233="ハピ",M233*10000,M233*30000)))</f>
        <v>870000</v>
      </c>
      <c r="Q233" s="15" t="str">
        <f>VLOOKUP(A233,スキル!$A$3:$M$1000,13,0)</f>
        <v>画面中央のツムをまとめて消すよ！</v>
      </c>
    </row>
    <row r="234" spans="1:17" ht="18" customHeight="1">
      <c r="A234" s="7">
        <v>232</v>
      </c>
      <c r="C234" s="7" t="s">
        <v>46</v>
      </c>
      <c r="D234" s="7" t="s">
        <v>369</v>
      </c>
      <c r="E234" s="8" t="str">
        <f t="shared" si="0"/>
        <v>期間</v>
      </c>
      <c r="H234" s="7" t="str">
        <f>IF(F234="","",IF(F234=VLOOKUP(A234,スキル!$A:$K,11,0),"ス",VLOOKUP(A234,スキル!$A:$J,F234+4,FALSE)))</f>
        <v/>
      </c>
      <c r="I234" s="7" t="str">
        <f>IF(F234="","",IF(F234=VLOOKUP(A234,スキル!$A:$K,11,0),"キ",100/H234))</f>
        <v/>
      </c>
      <c r="J234" s="7" t="str">
        <f>IF(F234="","",IF(F234=VLOOKUP(A234,スキル!$A:$K,11,0),"ル",ROUND(G234/I234,1)))</f>
        <v/>
      </c>
      <c r="K234" s="10" t="str">
        <f>IF(F234="","",IF(F234=VLOOKUP(A234,スキル!$A:$K,11,0),"Ｍ",ROUND(H234-J234,0)))</f>
        <v/>
      </c>
      <c r="L234" s="7" t="str">
        <f ca="1">IF(F234="","",IF(F234=VLOOKUP(A234,スキル!$A:$K,11,0),"Ａ",IF(F234=VLOOKUP(A234,スキル!$A:$K,11,0)-1,0,SUM(OFFSET(スキル!$A$2,MATCH(A234,スキル!$A$3:$A$1048576,0),F234+4,1,5-F234)))))</f>
        <v/>
      </c>
      <c r="M234" s="10">
        <f>IF(F234="",VLOOKUP(A234,スキル!$A:$K,10,0),IF(F234=VLOOKUP(A234,スキル!$A:$K,11,0),"Ｘ",K234+L234))</f>
        <v>29</v>
      </c>
      <c r="N234" s="11">
        <f>IF(C234="イベ","-",VLOOKUP(A234,スキル!$A:$K,10,0)*IF(C234="ハピ",10000,30000))</f>
        <v>870000</v>
      </c>
      <c r="O234" s="11">
        <f t="shared" si="1"/>
        <v>0</v>
      </c>
      <c r="P234" s="11">
        <f>IF(C234="イベ","-",IF(F234=VLOOKUP(A234,スキル!$A:$K,11,0),0,IF(C234="ハピ",M234*10000,M234*30000)))</f>
        <v>870000</v>
      </c>
      <c r="Q234" s="15" t="str">
        <f>VLOOKUP(A234,スキル!$A$3:$M$1000,13,0)</f>
        <v>横ライン状にツムを消すよ！</v>
      </c>
    </row>
    <row r="235" spans="1:17" ht="18" customHeight="1">
      <c r="A235" s="7">
        <v>233</v>
      </c>
      <c r="C235" s="7" t="s">
        <v>46</v>
      </c>
      <c r="D235" s="7" t="s">
        <v>370</v>
      </c>
      <c r="E235" s="8" t="str">
        <f t="shared" si="0"/>
        <v>期間</v>
      </c>
      <c r="H235" s="7" t="str">
        <f>IF(F235="","",IF(F235=VLOOKUP(A235,スキル!$A:$K,11,0),"ス",VLOOKUP(A235,スキル!$A:$J,F235+4,FALSE)))</f>
        <v/>
      </c>
      <c r="I235" s="7" t="str">
        <f>IF(F235="","",IF(F235=VLOOKUP(A235,スキル!$A:$K,11,0),"キ",100/H235))</f>
        <v/>
      </c>
      <c r="J235" s="7" t="str">
        <f>IF(F235="","",IF(F235=VLOOKUP(A235,スキル!$A:$K,11,0),"ル",ROUND(G235/I235,1)))</f>
        <v/>
      </c>
      <c r="K235" s="10" t="str">
        <f>IF(F235="","",IF(F235=VLOOKUP(A235,スキル!$A:$K,11,0),"Ｍ",ROUND(H235-J235,0)))</f>
        <v/>
      </c>
      <c r="L235" s="7" t="str">
        <f ca="1">IF(F235="","",IF(F235=VLOOKUP(A235,スキル!$A:$K,11,0),"Ａ",IF(F235=VLOOKUP(A235,スキル!$A:$K,11,0)-1,0,SUM(OFFSET(スキル!$A$2,MATCH(A235,スキル!$A$3:$A$1048576,0),F235+4,1,5-F235)))))</f>
        <v/>
      </c>
      <c r="M235" s="10">
        <f>IF(F235="",VLOOKUP(A235,スキル!$A:$K,10,0),IF(F235=VLOOKUP(A235,スキル!$A:$K,11,0),"Ｘ",K235+L235))</f>
        <v>32</v>
      </c>
      <c r="N235" s="11">
        <f>IF(C235="イベ","-",VLOOKUP(A235,スキル!$A:$K,10,0)*IF(C235="ハピ",10000,30000))</f>
        <v>960000</v>
      </c>
      <c r="O235" s="11">
        <f t="shared" si="1"/>
        <v>0</v>
      </c>
      <c r="P235" s="11">
        <f>IF(C235="イベ","-",IF(F235=VLOOKUP(A235,スキル!$A:$K,11,0),0,IF(C235="ハピ",M235*10000,M235*30000)))</f>
        <v>960000</v>
      </c>
      <c r="Q235" s="15" t="str">
        <f>VLOOKUP(A235,スキル!$A$3:$M$1000,13,0)</f>
        <v>画面中央のツムをまとめて消すよ！</v>
      </c>
    </row>
    <row r="236" spans="1:17" ht="18" customHeight="1">
      <c r="A236" s="7">
        <v>234</v>
      </c>
      <c r="C236" s="7" t="s">
        <v>46</v>
      </c>
      <c r="D236" s="7" t="s">
        <v>371</v>
      </c>
      <c r="E236" s="8" t="str">
        <f t="shared" si="0"/>
        <v>期間</v>
      </c>
      <c r="H236" s="7" t="str">
        <f>IF(F236="","",IF(F236=VLOOKUP(A236,スキル!$A:$K,11,0),"ス",VLOOKUP(A236,スキル!$A:$J,F236+4,FALSE)))</f>
        <v/>
      </c>
      <c r="I236" s="7" t="str">
        <f>IF(F236="","",IF(F236=VLOOKUP(A236,スキル!$A:$K,11,0),"キ",100/H236))</f>
        <v/>
      </c>
      <c r="J236" s="7" t="str">
        <f>IF(F236="","",IF(F236=VLOOKUP(A236,スキル!$A:$K,11,0),"ル",ROUND(G236/I236,1)))</f>
        <v/>
      </c>
      <c r="K236" s="10" t="str">
        <f>IF(F236="","",IF(F236=VLOOKUP(A236,スキル!$A:$K,11,0),"Ｍ",ROUND(H236-J236,0)))</f>
        <v/>
      </c>
      <c r="L236" s="7" t="str">
        <f ca="1">IF(F236="","",IF(F236=VLOOKUP(A236,スキル!$A:$K,11,0),"Ａ",IF(F236=VLOOKUP(A236,スキル!$A:$K,11,0)-1,0,SUM(OFFSET(スキル!$A$2,MATCH(A236,スキル!$A$3:$A$1048576,0),F236+4,1,5-F236)))))</f>
        <v/>
      </c>
      <c r="M236" s="10">
        <f>IF(F236="",VLOOKUP(A236,スキル!$A:$K,10,0),IF(F236=VLOOKUP(A236,スキル!$A:$K,11,0),"Ｘ",K236+L236))</f>
        <v>32</v>
      </c>
      <c r="N236" s="11">
        <f>IF(C236="イベ","-",VLOOKUP(A236,スキル!$A:$K,10,0)*IF(C236="ハピ",10000,30000))</f>
        <v>960000</v>
      </c>
      <c r="O236" s="11">
        <f t="shared" si="1"/>
        <v>0</v>
      </c>
      <c r="P236" s="11">
        <f>IF(C236="イベ","-",IF(F236=VLOOKUP(A236,スキル!$A:$K,11,0),0,IF(C236="ハピ",M236*10000,M236*30000)))</f>
        <v>960000</v>
      </c>
      <c r="Q236" s="15" t="str">
        <f>VLOOKUP(A236,スキル!$A$3:$M$1000,13,0)</f>
        <v>画面中央のツムをまとめて消すよ！</v>
      </c>
    </row>
    <row r="237" spans="1:17" ht="18" customHeight="1">
      <c r="A237" s="7">
        <v>235</v>
      </c>
      <c r="C237" s="7" t="s">
        <v>46</v>
      </c>
      <c r="D237" s="7" t="s">
        <v>372</v>
      </c>
      <c r="E237" s="8" t="str">
        <f t="shared" si="0"/>
        <v>期間</v>
      </c>
      <c r="H237" s="7" t="str">
        <f>IF(F237="","",IF(F237=VLOOKUP(A237,スキル!$A:$K,11,0),"ス",VLOOKUP(A237,スキル!$A:$J,F237+4,FALSE)))</f>
        <v/>
      </c>
      <c r="I237" s="7" t="str">
        <f>IF(F237="","",IF(F237=VLOOKUP(A237,スキル!$A:$K,11,0),"キ",100/H237))</f>
        <v/>
      </c>
      <c r="J237" s="7" t="str">
        <f>IF(F237="","",IF(F237=VLOOKUP(A237,スキル!$A:$K,11,0),"ル",ROUND(G237/I237,1)))</f>
        <v/>
      </c>
      <c r="K237" s="10" t="str">
        <f>IF(F237="","",IF(F237=VLOOKUP(A237,スキル!$A:$K,11,0),"Ｍ",ROUND(H237-J237,0)))</f>
        <v/>
      </c>
      <c r="L237" s="7" t="str">
        <f ca="1">IF(F237="","",IF(F237=VLOOKUP(A237,スキル!$A:$K,11,0),"Ａ",IF(F237=VLOOKUP(A237,スキル!$A:$K,11,0)-1,0,SUM(OFFSET(スキル!$A$2,MATCH(A237,スキル!$A$3:$A$1048576,0),F237+4,1,5-F237)))))</f>
        <v/>
      </c>
      <c r="M237" s="10">
        <f>IF(F237="",VLOOKUP(A237,スキル!$A:$K,10,0),IF(F237=VLOOKUP(A237,スキル!$A:$K,11,0),"Ｘ",K237+L237))</f>
        <v>29</v>
      </c>
      <c r="N237" s="11">
        <f>IF(C237="イベ","-",VLOOKUP(A237,スキル!$A:$K,10,0)*IF(C237="ハピ",10000,30000))</f>
        <v>870000</v>
      </c>
      <c r="O237" s="11">
        <f t="shared" si="1"/>
        <v>0</v>
      </c>
      <c r="P237" s="11">
        <f>IF(C237="イベ","-",IF(F237=VLOOKUP(A237,スキル!$A:$K,11,0),0,IF(C237="ハピ",M237*10000,M237*30000)))</f>
        <v>870000</v>
      </c>
      <c r="Q237" s="15" t="str">
        <f>VLOOKUP(A237,スキル!$A$3:$M$1000,13,0)</f>
        <v>出てきたドーナツをタップ 周りのツムを消すよ！</v>
      </c>
    </row>
    <row r="238" spans="1:17" ht="18" customHeight="1">
      <c r="A238" s="7">
        <v>236</v>
      </c>
      <c r="C238" s="7" t="s">
        <v>46</v>
      </c>
      <c r="D238" s="7" t="s">
        <v>374</v>
      </c>
      <c r="E238" s="8" t="str">
        <f t="shared" si="0"/>
        <v>期間</v>
      </c>
      <c r="H238" s="7" t="str">
        <f>IF(F238="","",IF(F238=VLOOKUP(A238,スキル!$A:$K,11,0),"ス",VLOOKUP(A238,スキル!$A:$J,F238+4,FALSE)))</f>
        <v/>
      </c>
      <c r="I238" s="7" t="str">
        <f>IF(F238="","",IF(F238=VLOOKUP(A238,スキル!$A:$K,11,0),"キ",100/H238))</f>
        <v/>
      </c>
      <c r="J238" s="7" t="str">
        <f>IF(F238="","",IF(F238=VLOOKUP(A238,スキル!$A:$K,11,0),"ル",ROUND(G238/I238,1)))</f>
        <v/>
      </c>
      <c r="K238" s="10" t="str">
        <f>IF(F238="","",IF(F238=VLOOKUP(A238,スキル!$A:$K,11,0),"Ｍ",ROUND(H238-J238,0)))</f>
        <v/>
      </c>
      <c r="L238" s="7" t="str">
        <f ca="1">IF(F238="","",IF(F238=VLOOKUP(A238,スキル!$A:$K,11,0),"Ａ",IF(F238=VLOOKUP(A238,スキル!$A:$K,11,0)-1,0,SUM(OFFSET(スキル!$A$2,MATCH(A238,スキル!$A$3:$A$1048576,0),F238+4,1,5-F238)))))</f>
        <v/>
      </c>
      <c r="M238" s="10">
        <f>IF(F238="",VLOOKUP(A238,スキル!$A:$K,10,0),IF(F238=VLOOKUP(A238,スキル!$A:$K,11,0),"Ｘ",K238+L238))</f>
        <v>29</v>
      </c>
      <c r="N238" s="11">
        <f>IF(C238="イベ","-",VLOOKUP(A238,スキル!$A:$K,10,0)*IF(C238="ハピ",10000,30000))</f>
        <v>870000</v>
      </c>
      <c r="O238" s="11">
        <f t="shared" si="1"/>
        <v>0</v>
      </c>
      <c r="P238" s="11">
        <f>IF(C238="イベ","-",IF(F238=VLOOKUP(A238,スキル!$A:$K,11,0),0,IF(C238="ハピ",M238*10000,M238*30000)))</f>
        <v>870000</v>
      </c>
      <c r="Q238" s="15" t="str">
        <f>VLOOKUP(A238,スキル!$A$3:$M$1000,13,0)</f>
        <v>少しの間ゆっくりになって 得点が上がるよ！</v>
      </c>
    </row>
    <row r="239" spans="1:17" ht="18" customHeight="1">
      <c r="A239" s="7">
        <v>237</v>
      </c>
      <c r="C239" s="7" t="s">
        <v>46</v>
      </c>
      <c r="D239" s="7" t="s">
        <v>376</v>
      </c>
      <c r="E239" s="8" t="str">
        <f t="shared" si="0"/>
        <v>期間</v>
      </c>
      <c r="H239" s="7" t="str">
        <f>IF(F239="","",IF(F239=VLOOKUP(A239,スキル!$A:$K,11,0),"ス",VLOOKUP(A239,スキル!$A:$J,F239+4,FALSE)))</f>
        <v/>
      </c>
      <c r="I239" s="7" t="str">
        <f>IF(F239="","",IF(F239=VLOOKUP(A239,スキル!$A:$K,11,0),"キ",100/H239))</f>
        <v/>
      </c>
      <c r="J239" s="7" t="str">
        <f>IF(F239="","",IF(F239=VLOOKUP(A239,スキル!$A:$K,11,0),"ル",ROUND(G239/I239,1)))</f>
        <v/>
      </c>
      <c r="K239" s="10" t="str">
        <f>IF(F239="","",IF(F239=VLOOKUP(A239,スキル!$A:$K,11,0),"Ｍ",ROUND(H239-J239,0)))</f>
        <v/>
      </c>
      <c r="L239" s="7" t="str">
        <f ca="1">IF(F239="","",IF(F239=VLOOKUP(A239,スキル!$A:$K,11,0),"Ａ",IF(F239=VLOOKUP(A239,スキル!$A:$K,11,0)-1,0,SUM(OFFSET(スキル!$A$2,MATCH(A239,スキル!$A$3:$A$1048576,0),F239+4,1,5-F239)))))</f>
        <v/>
      </c>
      <c r="M239" s="10">
        <f>IF(F239="",VLOOKUP(A239,スキル!$A:$K,10,0),IF(F239=VLOOKUP(A239,スキル!$A:$K,11,0),"Ｘ",K239+L239))</f>
        <v>29</v>
      </c>
      <c r="N239" s="11">
        <f>IF(C239="イベ","-",VLOOKUP(A239,スキル!$A:$K,10,0)*IF(C239="ハピ",10000,30000))</f>
        <v>870000</v>
      </c>
      <c r="O239" s="11">
        <f t="shared" si="1"/>
        <v>0</v>
      </c>
      <c r="P239" s="11">
        <f>IF(C239="イベ","-",IF(F239=VLOOKUP(A239,スキル!$A:$K,11,0),0,IF(C239="ハピ",M239*10000,M239*30000)))</f>
        <v>870000</v>
      </c>
      <c r="Q239" s="15" t="str">
        <f>VLOOKUP(A239,スキル!$A$3:$M$1000,13,0)</f>
        <v>ランダムでボムが発生するよ！</v>
      </c>
    </row>
    <row r="240" spans="1:17" ht="18" customHeight="1">
      <c r="A240" s="7">
        <v>238</v>
      </c>
      <c r="C240" s="7" t="s">
        <v>46</v>
      </c>
      <c r="D240" s="7" t="s">
        <v>377</v>
      </c>
      <c r="E240" s="8" t="str">
        <f t="shared" si="0"/>
        <v>期間</v>
      </c>
      <c r="H240" s="7" t="str">
        <f>IF(F240="","",IF(F240=VLOOKUP(A240,スキル!$A:$K,11,0),"ス",VLOOKUP(A240,スキル!$A:$J,F240+4,FALSE)))</f>
        <v/>
      </c>
      <c r="I240" s="7" t="str">
        <f>IF(F240="","",IF(F240=VLOOKUP(A240,スキル!$A:$K,11,0),"キ",100/H240))</f>
        <v/>
      </c>
      <c r="J240" s="7" t="str">
        <f>IF(F240="","",IF(F240=VLOOKUP(A240,スキル!$A:$K,11,0),"ル",ROUND(G240/I240,1)))</f>
        <v/>
      </c>
      <c r="K240" s="10" t="str">
        <f>IF(F240="","",IF(F240=VLOOKUP(A240,スキル!$A:$K,11,0),"Ｍ",ROUND(H240-J240,0)))</f>
        <v/>
      </c>
      <c r="L240" s="7" t="str">
        <f ca="1">IF(F240="","",IF(F240=VLOOKUP(A240,スキル!$A:$K,11,0),"Ａ",IF(F240=VLOOKUP(A240,スキル!$A:$K,11,0)-1,0,SUM(OFFSET(スキル!$A$2,MATCH(A240,スキル!$A$3:$A$1048576,0),F240+4,1,5-F240)))))</f>
        <v/>
      </c>
      <c r="M240" s="10">
        <f>IF(F240="",VLOOKUP(A240,スキル!$A:$K,10,0),IF(F240=VLOOKUP(A240,スキル!$A:$K,11,0),"Ｘ",K240+L240))</f>
        <v>36</v>
      </c>
      <c r="N240" s="11">
        <f>IF(C240="イベ","-",VLOOKUP(A240,スキル!$A:$K,10,0)*IF(C240="ハピ",10000,30000))</f>
        <v>1080000</v>
      </c>
      <c r="O240" s="11">
        <f t="shared" si="1"/>
        <v>0</v>
      </c>
      <c r="P240" s="11">
        <f>IF(C240="イベ","-",IF(F240=VLOOKUP(A240,スキル!$A:$K,11,0),0,IF(C240="ハピ",M240*10000,M240*30000)))</f>
        <v>1080000</v>
      </c>
      <c r="Q240" s="15" t="str">
        <f>VLOOKUP(A240,スキル!$A$3:$M$1000,13,0)</f>
        <v>ランダムでツムを消すよ！</v>
      </c>
    </row>
    <row r="241" spans="1:17" ht="18" customHeight="1">
      <c r="A241" s="7">
        <v>239</v>
      </c>
      <c r="C241" s="7" t="s">
        <v>46</v>
      </c>
      <c r="D241" s="7" t="s">
        <v>378</v>
      </c>
      <c r="E241" s="8" t="str">
        <f t="shared" si="0"/>
        <v>期間</v>
      </c>
      <c r="H241" s="7" t="str">
        <f>IF(F241="","",IF(F241=VLOOKUP(A241,スキル!$A:$K,11,0),"ス",VLOOKUP(A241,スキル!$A:$J,F241+4,FALSE)))</f>
        <v/>
      </c>
      <c r="I241" s="7" t="str">
        <f>IF(F241="","",IF(F241=VLOOKUP(A241,スキル!$A:$K,11,0),"キ",100/H241))</f>
        <v/>
      </c>
      <c r="J241" s="7" t="str">
        <f>IF(F241="","",IF(F241=VLOOKUP(A241,スキル!$A:$K,11,0),"ル",ROUND(G241/I241,1)))</f>
        <v/>
      </c>
      <c r="K241" s="10" t="str">
        <f>IF(F241="","",IF(F241=VLOOKUP(A241,スキル!$A:$K,11,0),"Ｍ",ROUND(H241-J241,0)))</f>
        <v/>
      </c>
      <c r="L241" s="7" t="str">
        <f ca="1">IF(F241="","",IF(F241=VLOOKUP(A241,スキル!$A:$K,11,0),"Ａ",IF(F241=VLOOKUP(A241,スキル!$A:$K,11,0)-1,0,SUM(OFFSET(スキル!$A$2,MATCH(A241,スキル!$A$3:$A$1048576,0),F241+4,1,5-F241)))))</f>
        <v/>
      </c>
      <c r="M241" s="10">
        <f>IF(F241="",VLOOKUP(A241,スキル!$A:$K,10,0),IF(F241=VLOOKUP(A241,スキル!$A:$K,11,0),"Ｘ",K241+L241))</f>
        <v>36</v>
      </c>
      <c r="N241" s="11">
        <f>IF(C241="イベ","-",VLOOKUP(A241,スキル!$A:$K,10,0)*IF(C241="ハピ",10000,30000))</f>
        <v>1080000</v>
      </c>
      <c r="O241" s="11">
        <f t="shared" si="1"/>
        <v>0</v>
      </c>
      <c r="P241" s="11">
        <f>IF(C241="イベ","-",IF(F241=VLOOKUP(A241,スキル!$A:$K,11,0),0,IF(C241="ハピ",M241*10000,M241*30000)))</f>
        <v>1080000</v>
      </c>
      <c r="Q241" s="15" t="str">
        <f>VLOOKUP(A241,スキル!$A$3:$M$1000,13,0)</f>
        <v>ジグザグにツムを消すよ！</v>
      </c>
    </row>
    <row r="242" spans="1:17" ht="18" customHeight="1">
      <c r="A242" s="7">
        <v>240</v>
      </c>
      <c r="C242" s="7" t="s">
        <v>46</v>
      </c>
      <c r="D242" s="7" t="s">
        <v>380</v>
      </c>
      <c r="E242" s="8" t="str">
        <f t="shared" si="0"/>
        <v>期間</v>
      </c>
      <c r="H242" s="7" t="str">
        <f>IF(F242="","",IF(F242=VLOOKUP(A242,スキル!$A:$K,11,0),"ス",VLOOKUP(A242,スキル!$A:$J,F242+4,FALSE)))</f>
        <v/>
      </c>
      <c r="I242" s="7" t="str">
        <f>IF(F242="","",IF(F242=VLOOKUP(A242,スキル!$A:$K,11,0),"キ",100/H242))</f>
        <v/>
      </c>
      <c r="J242" s="7" t="str">
        <f>IF(F242="","",IF(F242=VLOOKUP(A242,スキル!$A:$K,11,0),"ル",ROUND(G242/I242,1)))</f>
        <v/>
      </c>
      <c r="K242" s="10" t="str">
        <f>IF(F242="","",IF(F242=VLOOKUP(A242,スキル!$A:$K,11,0),"Ｍ",ROUND(H242-J242,0)))</f>
        <v/>
      </c>
      <c r="L242" s="7" t="str">
        <f ca="1">IF(F242="","",IF(F242=VLOOKUP(A242,スキル!$A:$K,11,0),"Ａ",IF(F242=VLOOKUP(A242,スキル!$A:$K,11,0)-1,0,SUM(OFFSET(スキル!$A$2,MATCH(A242,スキル!$A$3:$A$1048576,0),F242+4,1,5-F242)))))</f>
        <v/>
      </c>
      <c r="M242" s="10">
        <f>IF(F242="",VLOOKUP(A242,スキル!$A:$K,10,0),IF(F242=VLOOKUP(A242,スキル!$A:$K,11,0),"Ｘ",K242+L242))</f>
        <v>36</v>
      </c>
      <c r="N242" s="11">
        <f>IF(C242="イベ","-",VLOOKUP(A242,スキル!$A:$K,10,0)*IF(C242="ハピ",10000,30000))</f>
        <v>1080000</v>
      </c>
      <c r="O242" s="11">
        <f t="shared" si="1"/>
        <v>0</v>
      </c>
      <c r="P242" s="11">
        <f>IF(C242="イベ","-",IF(F242=VLOOKUP(A242,スキル!$A:$K,11,0),0,IF(C242="ハピ",M242*10000,M242*30000)))</f>
        <v>1080000</v>
      </c>
      <c r="Q242" s="15" t="str">
        <f>VLOOKUP(A242,スキル!$A$3:$M$1000,13,0)</f>
        <v>下から糸でツムを絡めてまとめて消せるよ！</v>
      </c>
    </row>
    <row r="243" spans="1:17" ht="18" customHeight="1">
      <c r="A243" s="7">
        <v>241</v>
      </c>
      <c r="C243" s="7" t="s">
        <v>49</v>
      </c>
      <c r="D243" s="7" t="s">
        <v>382</v>
      </c>
      <c r="E243" s="8" t="str">
        <f t="shared" si="0"/>
        <v>イベ</v>
      </c>
      <c r="H243" s="7" t="str">
        <f>IF(F243="","",IF(F243=VLOOKUP(A243,スキル!$A:$K,11,0),"ス",VLOOKUP(A243,スキル!$A:$J,F243+4,FALSE)))</f>
        <v/>
      </c>
      <c r="I243" s="7" t="str">
        <f>IF(F243="","",IF(F243=VLOOKUP(A243,スキル!$A:$K,11,0),"キ",100/H243))</f>
        <v/>
      </c>
      <c r="J243" s="7" t="str">
        <f>IF(F243="","",IF(F243=VLOOKUP(A243,スキル!$A:$K,11,0),"ル",ROUND(G243/I243,1)))</f>
        <v/>
      </c>
      <c r="K243" s="10" t="str">
        <f>IF(F243="","",IF(F243=VLOOKUP(A243,スキル!$A:$K,11,0),"Ｍ",ROUND(H243-J243,0)))</f>
        <v/>
      </c>
      <c r="L243" s="7" t="str">
        <f ca="1">IF(F243="","",IF(F243=VLOOKUP(A243,スキル!$A:$K,11,0),"Ａ",IF(F243=VLOOKUP(A243,スキル!$A:$K,11,0)-1,0,SUM(OFFSET(スキル!$A$2,MATCH(A243,スキル!$A$3:$A$1048576,0),F243+4,1,5-F243)))))</f>
        <v/>
      </c>
      <c r="M243" s="10">
        <f>IF(F243="",VLOOKUP(A243,スキル!$A:$K,10,0),IF(F243=VLOOKUP(A243,スキル!$A:$K,11,0),"Ｘ",K243+L243))</f>
        <v>3</v>
      </c>
      <c r="N243" s="11" t="str">
        <f>IF(C243="イベ","-",VLOOKUP(A243,スキル!$A:$K,10,0)*IF(C243="ハピ",10000,30000))</f>
        <v>-</v>
      </c>
      <c r="O243" s="11" t="str">
        <f t="shared" si="1"/>
        <v>-</v>
      </c>
      <c r="P243" s="11" t="str">
        <f>IF(C243="イベ","-",IF(F243=VLOOKUP(A243,スキル!$A:$K,11,0),0,IF(C243="ハピ",M243*10000,M243*30000)))</f>
        <v>-</v>
      </c>
      <c r="Q243" s="15" t="str">
        <f>VLOOKUP(A243,スキル!$A$3:$M$1000,13,0)</f>
        <v>数ヶ所でまとまってツムを消すよ！</v>
      </c>
    </row>
    <row r="244" spans="1:17" ht="18" customHeight="1">
      <c r="A244" s="7">
        <v>242</v>
      </c>
      <c r="C244" s="7" t="s">
        <v>46</v>
      </c>
      <c r="D244" s="7" t="s">
        <v>383</v>
      </c>
      <c r="E244" s="8" t="str">
        <f t="shared" si="0"/>
        <v>期間</v>
      </c>
      <c r="H244" s="7" t="str">
        <f>IF(F244="","",IF(F244=VLOOKUP(A244,スキル!$A:$K,11,0),"ス",VLOOKUP(A244,スキル!$A:$J,F244+4,FALSE)))</f>
        <v/>
      </c>
      <c r="I244" s="7" t="str">
        <f>IF(F244="","",IF(F244=VLOOKUP(A244,スキル!$A:$K,11,0),"キ",100/H244))</f>
        <v/>
      </c>
      <c r="J244" s="7" t="str">
        <f>IF(F244="","",IF(F244=VLOOKUP(A244,スキル!$A:$K,11,0),"ル",ROUND(G244/I244,1)))</f>
        <v/>
      </c>
      <c r="K244" s="10" t="str">
        <f>IF(F244="","",IF(F244=VLOOKUP(A244,スキル!$A:$K,11,0),"Ｍ",ROUND(H244-J244,0)))</f>
        <v/>
      </c>
      <c r="L244" s="7" t="str">
        <f ca="1">IF(F244="","",IF(F244=VLOOKUP(A244,スキル!$A:$K,11,0),"Ａ",IF(F244=VLOOKUP(A244,スキル!$A:$K,11,0)-1,0,SUM(OFFSET(スキル!$A$2,MATCH(A244,スキル!$A$3:$A$1048576,0),F244+4,1,5-F244)))))</f>
        <v/>
      </c>
      <c r="M244" s="10">
        <f>IF(F244="",VLOOKUP(A244,スキル!$A:$K,10,0),IF(F244=VLOOKUP(A244,スキル!$A:$K,11,0),"Ｘ",K244+L244))</f>
        <v>29</v>
      </c>
      <c r="N244" s="11">
        <f>IF(C244="イベ","-",VLOOKUP(A244,スキル!$A:$K,10,0)*IF(C244="ハピ",10000,30000))</f>
        <v>870000</v>
      </c>
      <c r="O244" s="11">
        <f t="shared" si="1"/>
        <v>0</v>
      </c>
      <c r="P244" s="11">
        <f>IF(C244="イベ","-",IF(F244=VLOOKUP(A244,スキル!$A:$K,11,0),0,IF(C244="ハピ",M244*10000,M244*30000)))</f>
        <v>870000</v>
      </c>
      <c r="Q244" s="15" t="str">
        <f>VLOOKUP(A244,スキル!$A$3:$M$1000,13,0)</f>
        <v>少しの間 3種類だけになるよ！</v>
      </c>
    </row>
    <row r="245" spans="1:17" ht="18" customHeight="1">
      <c r="A245" s="7">
        <v>243</v>
      </c>
      <c r="C245" s="7" t="s">
        <v>46</v>
      </c>
      <c r="D245" s="7" t="s">
        <v>385</v>
      </c>
      <c r="E245" s="8" t="str">
        <f t="shared" si="0"/>
        <v>期間</v>
      </c>
      <c r="H245" s="7" t="str">
        <f>IF(F245="","",IF(F245=VLOOKUP(A245,スキル!$A:$K,11,0),"ス",VLOOKUP(A245,スキル!$A:$J,F245+4,FALSE)))</f>
        <v/>
      </c>
      <c r="I245" s="7" t="str">
        <f>IF(F245="","",IF(F245=VLOOKUP(A245,スキル!$A:$K,11,0),"キ",100/H245))</f>
        <v/>
      </c>
      <c r="J245" s="7" t="str">
        <f>IF(F245="","",IF(F245=VLOOKUP(A245,スキル!$A:$K,11,0),"ル",ROUND(G245/I245,1)))</f>
        <v/>
      </c>
      <c r="K245" s="10" t="str">
        <f>IF(F245="","",IF(F245=VLOOKUP(A245,スキル!$A:$K,11,0),"Ｍ",ROUND(H245-J245,0)))</f>
        <v/>
      </c>
      <c r="L245" s="7" t="str">
        <f ca="1">IF(F245="","",IF(F245=VLOOKUP(A245,スキル!$A:$K,11,0),"Ａ",IF(F245=VLOOKUP(A245,スキル!$A:$K,11,0)-1,0,SUM(OFFSET(スキル!$A$2,MATCH(A245,スキル!$A$3:$A$1048576,0),F245+4,1,5-F245)))))</f>
        <v/>
      </c>
      <c r="M245" s="10">
        <f>IF(F245="",VLOOKUP(A245,スキル!$A:$K,10,0),IF(F245=VLOOKUP(A245,スキル!$A:$K,11,0),"Ｘ",K245+L245))</f>
        <v>29</v>
      </c>
      <c r="N245" s="11">
        <f>IF(C245="イベ","-",VLOOKUP(A245,スキル!$A:$K,10,0)*IF(C245="ハピ",10000,30000))</f>
        <v>870000</v>
      </c>
      <c r="O245" s="11">
        <f t="shared" si="1"/>
        <v>0</v>
      </c>
      <c r="P245" s="11">
        <f>IF(C245="イベ","-",IF(F245=VLOOKUP(A245,スキル!$A:$K,11,0),0,IF(C245="ハピ",M245*10000,M245*30000)))</f>
        <v>870000</v>
      </c>
      <c r="Q245" s="15" t="str">
        <f>VLOOKUP(A245,スキル!$A$3:$M$1000,13,0)</f>
        <v>横ライン状にツムを消すよ！</v>
      </c>
    </row>
    <row r="246" spans="1:17" ht="18" customHeight="1">
      <c r="A246" s="7">
        <v>244</v>
      </c>
      <c r="C246" s="7" t="s">
        <v>46</v>
      </c>
      <c r="D246" s="7" t="s">
        <v>386</v>
      </c>
      <c r="E246" s="8" t="str">
        <f t="shared" si="0"/>
        <v>期間</v>
      </c>
      <c r="H246" s="7" t="str">
        <f>IF(F246="","",IF(F246=VLOOKUP(A246,スキル!$A:$K,11,0),"ス",VLOOKUP(A246,スキル!$A:$J,F246+4,FALSE)))</f>
        <v/>
      </c>
      <c r="I246" s="7" t="str">
        <f>IF(F246="","",IF(F246=VLOOKUP(A246,スキル!$A:$K,11,0),"キ",100/H246))</f>
        <v/>
      </c>
      <c r="J246" s="7" t="str">
        <f>IF(F246="","",IF(F246=VLOOKUP(A246,スキル!$A:$K,11,0),"ル",ROUND(G246/I246,1)))</f>
        <v/>
      </c>
      <c r="K246" s="10" t="str">
        <f>IF(F246="","",IF(F246=VLOOKUP(A246,スキル!$A:$K,11,0),"Ｍ",ROUND(H246-J246,0)))</f>
        <v/>
      </c>
      <c r="L246" s="7" t="str">
        <f ca="1">IF(F246="","",IF(F246=VLOOKUP(A246,スキル!$A:$K,11,0),"Ａ",IF(F246=VLOOKUP(A246,スキル!$A:$K,11,0)-1,0,SUM(OFFSET(スキル!$A$2,MATCH(A246,スキル!$A$3:$A$1048576,0),F246+4,1,5-F246)))))</f>
        <v/>
      </c>
      <c r="M246" s="10">
        <f>IF(F246="",VLOOKUP(A246,スキル!$A:$K,10,0),IF(F246=VLOOKUP(A246,スキル!$A:$K,11,0),"Ｘ",K246+L246))</f>
        <v>36</v>
      </c>
      <c r="N246" s="11">
        <f>IF(C246="イベ","-",VLOOKUP(A246,スキル!$A:$K,10,0)*IF(C246="ハピ",10000,30000))</f>
        <v>1080000</v>
      </c>
      <c r="O246" s="11">
        <f t="shared" si="1"/>
        <v>0</v>
      </c>
      <c r="P246" s="11">
        <f>IF(C246="イベ","-",IF(F246=VLOOKUP(A246,スキル!$A:$K,11,0),0,IF(C246="ハピ",M246*10000,M246*30000)))</f>
        <v>1080000</v>
      </c>
      <c r="Q246" s="15" t="str">
        <f>VLOOKUP(A246,スキル!$A$3:$M$1000,13,0)</f>
        <v>画面中央のツムをまとめて消すよ！</v>
      </c>
    </row>
    <row r="247" spans="1:17" ht="18" customHeight="1">
      <c r="A247" s="7">
        <v>245</v>
      </c>
      <c r="C247" s="7" t="s">
        <v>46</v>
      </c>
      <c r="D247" s="7" t="s">
        <v>387</v>
      </c>
      <c r="E247" s="8" t="str">
        <f t="shared" si="0"/>
        <v>期間</v>
      </c>
      <c r="H247" s="7" t="str">
        <f>IF(F247="","",IF(F247=VLOOKUP(A247,スキル!$A:$K,11,0),"ス",VLOOKUP(A247,スキル!$A:$J,F247+4,FALSE)))</f>
        <v/>
      </c>
      <c r="I247" s="7" t="str">
        <f>IF(F247="","",IF(F247=VLOOKUP(A247,スキル!$A:$K,11,0),"キ",100/H247))</f>
        <v/>
      </c>
      <c r="J247" s="7" t="str">
        <f>IF(F247="","",IF(F247=VLOOKUP(A247,スキル!$A:$K,11,0),"ル",ROUND(G247/I247,1)))</f>
        <v/>
      </c>
      <c r="K247" s="10" t="str">
        <f>IF(F247="","",IF(F247=VLOOKUP(A247,スキル!$A:$K,11,0),"Ｍ",ROUND(H247-J247,0)))</f>
        <v/>
      </c>
      <c r="L247" s="7" t="str">
        <f ca="1">IF(F247="","",IF(F247=VLOOKUP(A247,スキル!$A:$K,11,0),"Ａ",IF(F247=VLOOKUP(A247,スキル!$A:$K,11,0)-1,0,SUM(OFFSET(スキル!$A$2,MATCH(A247,スキル!$A$3:$A$1048576,0),F247+4,1,5-F247)))))</f>
        <v/>
      </c>
      <c r="M247" s="10">
        <f>IF(F247="",VLOOKUP(A247,スキル!$A:$K,10,0),IF(F247=VLOOKUP(A247,スキル!$A:$K,11,0),"Ｘ",K247+L247))</f>
        <v>32</v>
      </c>
      <c r="N247" s="11">
        <f>IF(C247="イベ","-",VLOOKUP(A247,スキル!$A:$K,10,0)*IF(C247="ハピ",10000,30000))</f>
        <v>960000</v>
      </c>
      <c r="O247" s="11">
        <f t="shared" si="1"/>
        <v>0</v>
      </c>
      <c r="P247" s="11">
        <f>IF(C247="イベ","-",IF(F247=VLOOKUP(A247,スキル!$A:$K,11,0),0,IF(C247="ハピ",M247*10000,M247*30000)))</f>
        <v>960000</v>
      </c>
      <c r="Q247" s="15" t="str">
        <f>VLOOKUP(A247,スキル!$A$3:$M$1000,13,0)</f>
        <v>高得点エリックがでて少しの間アリエルも高得点になるよ！</v>
      </c>
    </row>
    <row r="248" spans="1:17" ht="18" customHeight="1">
      <c r="A248" s="7">
        <v>246</v>
      </c>
      <c r="C248" s="7" t="s">
        <v>46</v>
      </c>
      <c r="D248" s="7" t="s">
        <v>389</v>
      </c>
      <c r="E248" s="8" t="str">
        <f t="shared" si="0"/>
        <v>期間</v>
      </c>
      <c r="H248" s="7" t="str">
        <f>IF(F248="","",IF(F248=VLOOKUP(A248,スキル!$A:$K,11,0),"ス",VLOOKUP(A248,スキル!$A:$J,F248+4,FALSE)))</f>
        <v/>
      </c>
      <c r="I248" s="7" t="str">
        <f>IF(F248="","",IF(F248=VLOOKUP(A248,スキル!$A:$K,11,0),"キ",100/H248))</f>
        <v/>
      </c>
      <c r="J248" s="7" t="str">
        <f>IF(F248="","",IF(F248=VLOOKUP(A248,スキル!$A:$K,11,0),"ル",ROUND(G248/I248,1)))</f>
        <v/>
      </c>
      <c r="K248" s="10" t="str">
        <f>IF(F248="","",IF(F248=VLOOKUP(A248,スキル!$A:$K,11,0),"Ｍ",ROUND(H248-J248,0)))</f>
        <v/>
      </c>
      <c r="L248" s="7" t="str">
        <f ca="1">IF(F248="","",IF(F248=VLOOKUP(A248,スキル!$A:$K,11,0),"Ａ",IF(F248=VLOOKUP(A248,スキル!$A:$K,11,0)-1,0,SUM(OFFSET(スキル!$A$2,MATCH(A248,スキル!$A$3:$A$1048576,0),F248+4,1,5-F248)))))</f>
        <v/>
      </c>
      <c r="M248" s="10">
        <f>IF(F248="",VLOOKUP(A248,スキル!$A:$K,10,0),IF(F248=VLOOKUP(A248,スキル!$A:$K,11,0),"Ｘ",K248+L248))</f>
        <v>29</v>
      </c>
      <c r="N248" s="11">
        <f>IF(C248="イベ","-",VLOOKUP(A248,スキル!$A:$K,10,0)*IF(C248="ハピ",10000,30000))</f>
        <v>870000</v>
      </c>
      <c r="O248" s="11">
        <f t="shared" si="1"/>
        <v>0</v>
      </c>
      <c r="P248" s="11">
        <f>IF(C248="イベ","-",IF(F248=VLOOKUP(A248,スキル!$A:$K,11,0),0,IF(C248="ハピ",M248*10000,M248*30000)))</f>
        <v>870000</v>
      </c>
      <c r="Q248" s="15" t="str">
        <f>VLOOKUP(A248,スキル!$A$3:$M$1000,13,0)</f>
        <v>縦ライン状にツムを消すよ！</v>
      </c>
    </row>
    <row r="249" spans="1:17" ht="18" customHeight="1">
      <c r="A249" s="7">
        <v>247</v>
      </c>
      <c r="C249" s="7" t="s">
        <v>46</v>
      </c>
      <c r="D249" s="7" t="s">
        <v>390</v>
      </c>
      <c r="E249" s="8" t="str">
        <f t="shared" si="0"/>
        <v>期間</v>
      </c>
      <c r="H249" s="7" t="str">
        <f>IF(F249="","",IF(F249=VLOOKUP(A249,スキル!$A:$K,11,0),"ス",VLOOKUP(A249,スキル!$A:$J,F249+4,FALSE)))</f>
        <v/>
      </c>
      <c r="I249" s="7" t="str">
        <f>IF(F249="","",IF(F249=VLOOKUP(A249,スキル!$A:$K,11,0),"キ",100/H249))</f>
        <v/>
      </c>
      <c r="J249" s="7" t="str">
        <f>IF(F249="","",IF(F249=VLOOKUP(A249,スキル!$A:$K,11,0),"ル",ROUND(G249/I249,1)))</f>
        <v/>
      </c>
      <c r="K249" s="10" t="str">
        <f>IF(F249="","",IF(F249=VLOOKUP(A249,スキル!$A:$K,11,0),"Ｍ",ROUND(H249-J249,0)))</f>
        <v/>
      </c>
      <c r="L249" s="7" t="str">
        <f ca="1">IF(F249="","",IF(F249=VLOOKUP(A249,スキル!$A:$K,11,0),"Ａ",IF(F249=VLOOKUP(A249,スキル!$A:$K,11,0)-1,0,SUM(OFFSET(スキル!$A$2,MATCH(A249,スキル!$A$3:$A$1048576,0),F249+4,1,5-F249)))))</f>
        <v/>
      </c>
      <c r="M249" s="10">
        <f>IF(F249="",VLOOKUP(A249,スキル!$A:$K,10,0),IF(F249=VLOOKUP(A249,スキル!$A:$K,11,0),"Ｘ",K249+L249))</f>
        <v>32</v>
      </c>
      <c r="N249" s="11">
        <f>IF(C249="イベ","-",VLOOKUP(A249,スキル!$A:$K,10,0)*IF(C249="ハピ",10000,30000))</f>
        <v>960000</v>
      </c>
      <c r="O249" s="11">
        <f t="shared" si="1"/>
        <v>0</v>
      </c>
      <c r="P249" s="11">
        <f>IF(C249="イベ","-",IF(F249=VLOOKUP(A249,スキル!$A:$K,11,0),0,IF(C249="ハピ",M249*10000,M249*30000)))</f>
        <v>960000</v>
      </c>
      <c r="Q249" s="15" t="str">
        <f>VLOOKUP(A249,スキル!$A$3:$M$1000,13,0)</f>
        <v>数ヶ所でまとまってツムを消すよ！</v>
      </c>
    </row>
    <row r="250" spans="1:17" ht="18" customHeight="1">
      <c r="A250" s="7">
        <v>248</v>
      </c>
      <c r="C250" s="7" t="s">
        <v>46</v>
      </c>
      <c r="D250" s="7" t="s">
        <v>391</v>
      </c>
      <c r="E250" s="8" t="str">
        <f t="shared" si="0"/>
        <v>期間</v>
      </c>
      <c r="H250" s="7" t="str">
        <f>IF(F250="","",IF(F250=VLOOKUP(A250,スキル!$A:$K,11,0),"ス",VLOOKUP(A250,スキル!$A:$J,F250+4,FALSE)))</f>
        <v/>
      </c>
      <c r="I250" s="7" t="str">
        <f>IF(F250="","",IF(F250=VLOOKUP(A250,スキル!$A:$K,11,0),"キ",100/H250))</f>
        <v/>
      </c>
      <c r="J250" s="7" t="str">
        <f>IF(F250="","",IF(F250=VLOOKUP(A250,スキル!$A:$K,11,0),"ル",ROUND(G250/I250,1)))</f>
        <v/>
      </c>
      <c r="K250" s="10" t="str">
        <f>IF(F250="","",IF(F250=VLOOKUP(A250,スキル!$A:$K,11,0),"Ｍ",ROUND(H250-J250,0)))</f>
        <v/>
      </c>
      <c r="L250" s="7" t="str">
        <f ca="1">IF(F250="","",IF(F250=VLOOKUP(A250,スキル!$A:$K,11,0),"Ａ",IF(F250=VLOOKUP(A250,スキル!$A:$K,11,0)-1,0,SUM(OFFSET(スキル!$A$2,MATCH(A250,スキル!$A$3:$A$1048576,0),F250+4,1,5-F250)))))</f>
        <v/>
      </c>
      <c r="M250" s="10">
        <f>IF(F250="",VLOOKUP(A250,スキル!$A:$K,10,0),IF(F250=VLOOKUP(A250,スキル!$A:$K,11,0),"Ｘ",K250+L250))</f>
        <v>29</v>
      </c>
      <c r="N250" s="11">
        <f>IF(C250="イベ","-",VLOOKUP(A250,スキル!$A:$K,10,0)*IF(C250="ハピ",10000,30000))</f>
        <v>870000</v>
      </c>
      <c r="O250" s="11">
        <f t="shared" si="1"/>
        <v>0</v>
      </c>
      <c r="P250" s="11">
        <f>IF(C250="イベ","-",IF(F250=VLOOKUP(A250,スキル!$A:$K,11,0),0,IF(C250="ハピ",M250*10000,M250*30000)))</f>
        <v>870000</v>
      </c>
      <c r="Q250" s="15" t="str">
        <f>VLOOKUP(A250,スキル!$A$3:$M$1000,13,0)</f>
        <v>ランダムでツムが鬼火に変化　鬼火はまとめて消せるよ！</v>
      </c>
    </row>
    <row r="251" spans="1:17" ht="18" customHeight="1">
      <c r="A251" s="7">
        <v>249</v>
      </c>
      <c r="C251" s="7" t="s">
        <v>46</v>
      </c>
      <c r="D251" s="7" t="s">
        <v>393</v>
      </c>
      <c r="E251" s="8" t="str">
        <f t="shared" si="0"/>
        <v>期間</v>
      </c>
      <c r="H251" s="7" t="str">
        <f>IF(F251="","",IF(F251=VLOOKUP(A251,スキル!$A:$K,11,0),"ス",VLOOKUP(A251,スキル!$A:$J,F251+4,FALSE)))</f>
        <v/>
      </c>
      <c r="I251" s="7" t="str">
        <f>IF(F251="","",IF(F251=VLOOKUP(A251,スキル!$A:$K,11,0),"キ",100/H251))</f>
        <v/>
      </c>
      <c r="J251" s="7" t="str">
        <f>IF(F251="","",IF(F251=VLOOKUP(A251,スキル!$A:$K,11,0),"ル",ROUND(G251/I251,1)))</f>
        <v/>
      </c>
      <c r="K251" s="10" t="str">
        <f>IF(F251="","",IF(F251=VLOOKUP(A251,スキル!$A:$K,11,0),"Ｍ",ROUND(H251-J251,0)))</f>
        <v/>
      </c>
      <c r="L251" s="7" t="str">
        <f ca="1">IF(F251="","",IF(F251=VLOOKUP(A251,スキル!$A:$K,11,0),"Ａ",IF(F251=VLOOKUP(A251,スキル!$A:$K,11,0)-1,0,SUM(OFFSET(スキル!$A$2,MATCH(A251,スキル!$A$3:$A$1048576,0),F251+4,1,5-F251)))))</f>
        <v/>
      </c>
      <c r="M251" s="10">
        <f>IF(F251="",VLOOKUP(A251,スキル!$A:$K,10,0),IF(F251=VLOOKUP(A251,スキル!$A:$K,11,0),"Ｘ",K251+L251))</f>
        <v>29</v>
      </c>
      <c r="N251" s="11">
        <f>IF(C251="イベ","-",VLOOKUP(A251,スキル!$A:$K,10,0)*IF(C251="ハピ",10000,30000))</f>
        <v>870000</v>
      </c>
      <c r="O251" s="11">
        <f t="shared" si="1"/>
        <v>0</v>
      </c>
      <c r="P251" s="11">
        <f>IF(C251="イベ","-",IF(F251=VLOOKUP(A251,スキル!$A:$K,11,0),0,IF(C251="ハピ",M251*10000,M251*30000)))</f>
        <v>870000</v>
      </c>
      <c r="Q251" s="15" t="str">
        <f>VLOOKUP(A251,スキル!$A$3:$M$1000,13,0)</f>
        <v>斜めライン状にツムを消すよ！</v>
      </c>
    </row>
    <row r="252" spans="1:17" ht="18" customHeight="1">
      <c r="A252" s="7">
        <v>250</v>
      </c>
      <c r="C252" s="7" t="s">
        <v>49</v>
      </c>
      <c r="D252" s="7" t="s">
        <v>394</v>
      </c>
      <c r="E252" s="8" t="str">
        <f t="shared" si="0"/>
        <v>イベ</v>
      </c>
      <c r="H252" s="7" t="str">
        <f>IF(F252="","",IF(F252=VLOOKUP(A252,スキル!$A:$K,11,0),"ス",VLOOKUP(A252,スキル!$A:$J,F252+4,FALSE)))</f>
        <v/>
      </c>
      <c r="I252" s="7" t="str">
        <f>IF(F252="","",IF(F252=VLOOKUP(A252,スキル!$A:$K,11,0),"キ",100/H252))</f>
        <v/>
      </c>
      <c r="J252" s="7" t="str">
        <f>IF(F252="","",IF(F252=VLOOKUP(A252,スキル!$A:$K,11,0),"ル",ROUND(G252/I252,1)))</f>
        <v/>
      </c>
      <c r="K252" s="10" t="str">
        <f>IF(F252="","",IF(F252=VLOOKUP(A252,スキル!$A:$K,11,0),"Ｍ",ROUND(H252-J252,0)))</f>
        <v/>
      </c>
      <c r="L252" s="7" t="str">
        <f ca="1">IF(F252="","",IF(F252=VLOOKUP(A252,スキル!$A:$K,11,0),"Ａ",IF(F252=VLOOKUP(A252,スキル!$A:$K,11,0)-1,0,SUM(OFFSET(スキル!$A$2,MATCH(A252,スキル!$A$3:$A$1048576,0),F252+4,1,5-F252)))))</f>
        <v/>
      </c>
      <c r="M252" s="10">
        <f>IF(F252="",VLOOKUP(A252,スキル!$A:$K,10,0),IF(F252=VLOOKUP(A252,スキル!$A:$K,11,0),"Ｘ",K252+L252))</f>
        <v>27</v>
      </c>
      <c r="N252" s="11" t="str">
        <f>IF(C252="イベ","-",VLOOKUP(A252,スキル!$A:$K,10,0)*IF(C252="ハピ",10000,30000))</f>
        <v>-</v>
      </c>
      <c r="O252" s="11" t="str">
        <f t="shared" si="1"/>
        <v>-</v>
      </c>
      <c r="P252" s="11" t="str">
        <f>IF(C252="イベ","-",IF(F252=VLOOKUP(A252,スキル!$A:$K,11,0),0,IF(C252="ハピ",M252*10000,M252*30000)))</f>
        <v>-</v>
      </c>
      <c r="Q252" s="15" t="str">
        <f>VLOOKUP(A252,スキル!$A$3:$M$1000,13,0)</f>
        <v>縦ライン状にストームトルーパーが増えるよ！</v>
      </c>
    </row>
    <row r="253" spans="1:17" ht="18" customHeight="1">
      <c r="A253" s="7">
        <v>251</v>
      </c>
      <c r="C253" s="7" t="s">
        <v>46</v>
      </c>
      <c r="D253" s="7" t="s">
        <v>396</v>
      </c>
      <c r="E253" s="8" t="str">
        <f t="shared" si="0"/>
        <v>期間</v>
      </c>
      <c r="H253" s="7" t="str">
        <f>IF(F253="","",IF(F253=VLOOKUP(A253,スキル!$A:$K,11,0),"ス",VLOOKUP(A253,スキル!$A:$J,F253+4,FALSE)))</f>
        <v/>
      </c>
      <c r="I253" s="7" t="str">
        <f>IF(F253="","",IF(F253=VLOOKUP(A253,スキル!$A:$K,11,0),"キ",100/H253))</f>
        <v/>
      </c>
      <c r="J253" s="7" t="str">
        <f>IF(F253="","",IF(F253=VLOOKUP(A253,スキル!$A:$K,11,0),"ル",ROUND(G253/I253,1)))</f>
        <v/>
      </c>
      <c r="K253" s="10" t="str">
        <f>IF(F253="","",IF(F253=VLOOKUP(A253,スキル!$A:$K,11,0),"Ｍ",ROUND(H253-J253,0)))</f>
        <v/>
      </c>
      <c r="L253" s="7" t="str">
        <f ca="1">IF(F253="","",IF(F253=VLOOKUP(A253,スキル!$A:$K,11,0),"Ａ",IF(F253=VLOOKUP(A253,スキル!$A:$K,11,0)-1,0,SUM(OFFSET(スキル!$A$2,MATCH(A253,スキル!$A$3:$A$1048576,0),F253+4,1,5-F253)))))</f>
        <v/>
      </c>
      <c r="M253" s="10">
        <f>IF(F253="",VLOOKUP(A253,スキル!$A:$K,10,0),IF(F253=VLOOKUP(A253,スキル!$A:$K,11,0),"Ｘ",K253+L253))</f>
        <v>36</v>
      </c>
      <c r="N253" s="11">
        <f>IF(C253="イベ","-",VLOOKUP(A253,スキル!$A:$K,10,0)*IF(C253="ハピ",10000,30000))</f>
        <v>1080000</v>
      </c>
      <c r="O253" s="11">
        <f t="shared" si="1"/>
        <v>0</v>
      </c>
      <c r="P253" s="11">
        <f>IF(C253="イベ","-",IF(F253=VLOOKUP(A253,スキル!$A:$K,11,0),0,IF(C253="ハピ",M253*10000,M253*30000)))</f>
        <v>1080000</v>
      </c>
      <c r="Q253" s="15" t="str">
        <f>VLOOKUP(A253,スキル!$A$3:$M$1000,13,0)</f>
        <v>使うたびに何が起こるかわからない！</v>
      </c>
    </row>
    <row r="254" spans="1:17" ht="18" customHeight="1">
      <c r="A254" s="7">
        <v>252</v>
      </c>
      <c r="C254" s="7" t="s">
        <v>46</v>
      </c>
      <c r="D254" s="7" t="s">
        <v>397</v>
      </c>
      <c r="E254" s="8" t="str">
        <f t="shared" si="0"/>
        <v>期間</v>
      </c>
      <c r="H254" s="7" t="str">
        <f>IF(F254="","",IF(F254=VLOOKUP(A254,スキル!$A:$K,11,0),"ス",VLOOKUP(A254,スキル!$A:$J,F254+4,FALSE)))</f>
        <v/>
      </c>
      <c r="I254" s="7" t="str">
        <f>IF(F254="","",IF(F254=VLOOKUP(A254,スキル!$A:$K,11,0),"キ",100/H254))</f>
        <v/>
      </c>
      <c r="J254" s="7" t="str">
        <f>IF(F254="","",IF(F254=VLOOKUP(A254,スキル!$A:$K,11,0),"ル",ROUND(G254/I254,1)))</f>
        <v/>
      </c>
      <c r="K254" s="10" t="str">
        <f>IF(F254="","",IF(F254=VLOOKUP(A254,スキル!$A:$K,11,0),"Ｍ",ROUND(H254-J254,0)))</f>
        <v/>
      </c>
      <c r="L254" s="7" t="str">
        <f ca="1">IF(F254="","",IF(F254=VLOOKUP(A254,スキル!$A:$K,11,0),"Ａ",IF(F254=VLOOKUP(A254,スキル!$A:$K,11,0)-1,0,SUM(OFFSET(スキル!$A$2,MATCH(A254,スキル!$A$3:$A$1048576,0),F254+4,1,5-F254)))))</f>
        <v/>
      </c>
      <c r="M254" s="10">
        <f>IF(F254="",VLOOKUP(A254,スキル!$A:$K,10,0),IF(F254=VLOOKUP(A254,スキル!$A:$K,11,0),"Ｘ",K254+L254))</f>
        <v>36</v>
      </c>
      <c r="N254" s="11">
        <f>IF(C254="イベ","-",VLOOKUP(A254,スキル!$A:$K,10,0)*IF(C254="ハピ",10000,30000))</f>
        <v>1080000</v>
      </c>
      <c r="O254" s="11">
        <f t="shared" si="1"/>
        <v>0</v>
      </c>
      <c r="P254" s="11">
        <f>IF(C254="イベ","-",IF(F254=VLOOKUP(A254,スキル!$A:$K,11,0),0,IF(C254="ハピ",M254*10000,M254*30000)))</f>
        <v>1080000</v>
      </c>
      <c r="Q254" s="15" t="str">
        <f>VLOOKUP(A254,スキル!$A$3:$M$1000,13,0)</f>
        <v>縦ライン状にツムを消すよ！</v>
      </c>
    </row>
    <row r="255" spans="1:17" ht="18" customHeight="1">
      <c r="A255" s="7">
        <v>253</v>
      </c>
      <c r="C255" s="7" t="s">
        <v>46</v>
      </c>
      <c r="D255" s="7" t="s">
        <v>398</v>
      </c>
      <c r="E255" s="8" t="str">
        <f t="shared" si="0"/>
        <v>期間</v>
      </c>
      <c r="H255" s="7" t="str">
        <f>IF(F255="","",IF(F255=VLOOKUP(A255,スキル!$A:$K,11,0),"ス",VLOOKUP(A255,スキル!$A:$J,F255+4,FALSE)))</f>
        <v/>
      </c>
      <c r="I255" s="7" t="str">
        <f>IF(F255="","",IF(F255=VLOOKUP(A255,スキル!$A:$K,11,0),"キ",100/H255))</f>
        <v/>
      </c>
      <c r="J255" s="7" t="str">
        <f>IF(F255="","",IF(F255=VLOOKUP(A255,スキル!$A:$K,11,0),"ル",ROUND(G255/I255,1)))</f>
        <v/>
      </c>
      <c r="K255" s="10" t="str">
        <f>IF(F255="","",IF(F255=VLOOKUP(A255,スキル!$A:$K,11,0),"Ｍ",ROUND(H255-J255,0)))</f>
        <v/>
      </c>
      <c r="L255" s="7" t="str">
        <f ca="1">IF(F255="","",IF(F255=VLOOKUP(A255,スキル!$A:$K,11,0),"Ａ",IF(F255=VLOOKUP(A255,スキル!$A:$K,11,0)-1,0,SUM(OFFSET(スキル!$A$2,MATCH(A255,スキル!$A$3:$A$1048576,0),F255+4,1,5-F255)))))</f>
        <v/>
      </c>
      <c r="M255" s="10">
        <f>IF(F255="",VLOOKUP(A255,スキル!$A:$K,10,0),IF(F255=VLOOKUP(A255,スキル!$A:$K,11,0),"Ｘ",K255+L255))</f>
        <v>29</v>
      </c>
      <c r="N255" s="11">
        <f>IF(C255="イベ","-",VLOOKUP(A255,スキル!$A:$K,10,0)*IF(C255="ハピ",10000,30000))</f>
        <v>870000</v>
      </c>
      <c r="O255" s="11">
        <f t="shared" si="1"/>
        <v>0</v>
      </c>
      <c r="P255" s="11">
        <f>IF(C255="イベ","-",IF(F255=VLOOKUP(A255,スキル!$A:$K,11,0),0,IF(C255="ハピ",M255*10000,M255*30000)))</f>
        <v>870000</v>
      </c>
      <c r="Q255" s="15" t="str">
        <f>VLOOKUP(A255,スキル!$A$3:$M$1000,13,0)</f>
        <v>逆T字状にツムを消すよ！</v>
      </c>
    </row>
    <row r="256" spans="1:17" ht="18" customHeight="1">
      <c r="A256" s="7">
        <v>254</v>
      </c>
      <c r="C256" s="7" t="s">
        <v>46</v>
      </c>
      <c r="D256" s="7" t="s">
        <v>399</v>
      </c>
      <c r="E256" s="8" t="str">
        <f t="shared" si="0"/>
        <v>期間</v>
      </c>
      <c r="H256" s="7" t="str">
        <f>IF(F256="","",IF(F256=VLOOKUP(A256,スキル!$A:$K,11,0),"ス",VLOOKUP(A256,スキル!$A:$J,F256+4,FALSE)))</f>
        <v/>
      </c>
      <c r="I256" s="7" t="str">
        <f>IF(F256="","",IF(F256=VLOOKUP(A256,スキル!$A:$K,11,0),"キ",100/H256))</f>
        <v/>
      </c>
      <c r="J256" s="7" t="str">
        <f>IF(F256="","",IF(F256=VLOOKUP(A256,スキル!$A:$K,11,0),"ル",ROUND(G256/I256,1)))</f>
        <v/>
      </c>
      <c r="K256" s="10" t="str">
        <f>IF(F256="","",IF(F256=VLOOKUP(A256,スキル!$A:$K,11,0),"Ｍ",ROUND(H256-J256,0)))</f>
        <v/>
      </c>
      <c r="L256" s="7" t="str">
        <f ca="1">IF(F256="","",IF(F256=VLOOKUP(A256,スキル!$A:$K,11,0),"Ａ",IF(F256=VLOOKUP(A256,スキル!$A:$K,11,0)-1,0,SUM(OFFSET(スキル!$A$2,MATCH(A256,スキル!$A$3:$A$1048576,0),F256+4,1,5-F256)))))</f>
        <v/>
      </c>
      <c r="M256" s="10">
        <f>IF(F256="",VLOOKUP(A256,スキル!$A:$K,10,0),IF(F256=VLOOKUP(A256,スキル!$A:$K,11,0),"Ｘ",K256+L256))</f>
        <v>29</v>
      </c>
      <c r="N256" s="11">
        <f>IF(C256="イベ","-",VLOOKUP(A256,スキル!$A:$K,10,0)*IF(C256="ハピ",10000,30000))</f>
        <v>870000</v>
      </c>
      <c r="O256" s="11">
        <f t="shared" si="1"/>
        <v>0</v>
      </c>
      <c r="P256" s="11">
        <f>IF(C256="イベ","-",IF(F256=VLOOKUP(A256,スキル!$A:$K,11,0),0,IF(C256="ハピ",M256*10000,M256*30000)))</f>
        <v>870000</v>
      </c>
      <c r="Q256" s="15" t="str">
        <f>VLOOKUP(A256,スキル!$A$3:$M$1000,13,0)</f>
        <v>ランダムでプリンセスのスキルを使うよ！</v>
      </c>
    </row>
    <row r="257" spans="1:17" ht="18" customHeight="1">
      <c r="A257" s="7">
        <v>255</v>
      </c>
      <c r="C257" s="7" t="s">
        <v>46</v>
      </c>
      <c r="D257" s="7" t="s">
        <v>401</v>
      </c>
      <c r="E257" s="8" t="str">
        <f t="shared" si="0"/>
        <v>期間</v>
      </c>
      <c r="H257" s="7" t="str">
        <f>IF(F257="","",IF(F257=VLOOKUP(A257,スキル!$A:$K,11,0),"ス",VLOOKUP(A257,スキル!$A:$J,F257+4,FALSE)))</f>
        <v/>
      </c>
      <c r="I257" s="7" t="str">
        <f>IF(F257="","",IF(F257=VLOOKUP(A257,スキル!$A:$K,11,0),"キ",100/H257))</f>
        <v/>
      </c>
      <c r="J257" s="7" t="str">
        <f>IF(F257="","",IF(F257=VLOOKUP(A257,スキル!$A:$K,11,0),"ル",ROUND(G257/I257,1)))</f>
        <v/>
      </c>
      <c r="K257" s="10" t="str">
        <f>IF(F257="","",IF(F257=VLOOKUP(A257,スキル!$A:$K,11,0),"Ｍ",ROUND(H257-J257,0)))</f>
        <v/>
      </c>
      <c r="L257" s="7" t="str">
        <f ca="1">IF(F257="","",IF(F257=VLOOKUP(A257,スキル!$A:$K,11,0),"Ａ",IF(F257=VLOOKUP(A257,スキル!$A:$K,11,0)-1,0,SUM(OFFSET(スキル!$A$2,MATCH(A257,スキル!$A$3:$A$1048576,0),F257+4,1,5-F257)))))</f>
        <v/>
      </c>
      <c r="M257" s="10">
        <f>IF(F257="",VLOOKUP(A257,スキル!$A:$K,10,0),IF(F257=VLOOKUP(A257,スキル!$A:$K,11,0),"Ｘ",K257+L257))</f>
        <v>35</v>
      </c>
      <c r="N257" s="11">
        <f>IF(C257="イベ","-",VLOOKUP(A257,スキル!$A:$K,10,0)*IF(C257="ハピ",10000,30000))</f>
        <v>1050000</v>
      </c>
      <c r="O257" s="11">
        <f t="shared" si="1"/>
        <v>0</v>
      </c>
      <c r="P257" s="11">
        <f>IF(C257="イベ","-",IF(F257=VLOOKUP(A257,スキル!$A:$K,11,0),0,IF(C257="ハピ",M257*10000,M257*30000)))</f>
        <v>1050000</v>
      </c>
      <c r="Q257" s="15" t="str">
        <f>VLOOKUP(A257,スキル!$A$3:$M$1000,13,0)</f>
        <v>ボムが発生するよ！</v>
      </c>
    </row>
    <row r="258" spans="1:17" ht="18" customHeight="1">
      <c r="A258" s="7">
        <v>256</v>
      </c>
      <c r="C258" s="7" t="s">
        <v>46</v>
      </c>
      <c r="D258" s="7" t="s">
        <v>403</v>
      </c>
      <c r="E258" s="8" t="str">
        <f t="shared" si="0"/>
        <v>期間</v>
      </c>
      <c r="H258" s="7" t="str">
        <f>IF(F258="","",IF(F258=VLOOKUP(A258,スキル!$A:$K,11,0),"ス",VLOOKUP(A258,スキル!$A:$J,F258+4,FALSE)))</f>
        <v/>
      </c>
      <c r="I258" s="7" t="str">
        <f>IF(F258="","",IF(F258=VLOOKUP(A258,スキル!$A:$K,11,0),"キ",100/H258))</f>
        <v/>
      </c>
      <c r="J258" s="7" t="str">
        <f>IF(F258="","",IF(F258=VLOOKUP(A258,スキル!$A:$K,11,0),"ル",ROUND(G258/I258,1)))</f>
        <v/>
      </c>
      <c r="K258" s="10" t="str">
        <f>IF(F258="","",IF(F258=VLOOKUP(A258,スキル!$A:$K,11,0),"Ｍ",ROUND(H258-J258,0)))</f>
        <v/>
      </c>
      <c r="L258" s="7" t="str">
        <f ca="1">IF(F258="","",IF(F258=VLOOKUP(A258,スキル!$A:$K,11,0),"Ａ",IF(F258=VLOOKUP(A258,スキル!$A:$K,11,0)-1,0,SUM(OFFSET(スキル!$A$2,MATCH(A258,スキル!$A$3:$A$1048576,0),F258+4,1,5-F258)))))</f>
        <v/>
      </c>
      <c r="M258" s="10">
        <f>IF(F258="",VLOOKUP(A258,スキル!$A:$K,10,0),IF(F258=VLOOKUP(A258,スキル!$A:$K,11,0),"Ｘ",K258+L258))</f>
        <v>36</v>
      </c>
      <c r="N258" s="11">
        <f>IF(C258="イベ","-",VLOOKUP(A258,スキル!$A:$K,10,0)*IF(C258="ハピ",10000,30000))</f>
        <v>1080000</v>
      </c>
      <c r="O258" s="11">
        <f t="shared" si="1"/>
        <v>0</v>
      </c>
      <c r="P258" s="11">
        <f>IF(C258="イベ","-",IF(F258=VLOOKUP(A258,スキル!$A:$K,11,0),0,IF(C258="ハピ",M258*10000,M258*30000)))</f>
        <v>1080000</v>
      </c>
      <c r="Q258" s="15" t="str">
        <f>VLOOKUP(A258,スキル!$A$3:$M$1000,13,0)</f>
        <v>横ライン状にツムを消すよ！</v>
      </c>
    </row>
    <row r="259" spans="1:17" ht="18" customHeight="1">
      <c r="A259" s="7">
        <v>257</v>
      </c>
      <c r="C259" s="7" t="s">
        <v>46</v>
      </c>
      <c r="D259" s="7" t="s">
        <v>404</v>
      </c>
      <c r="E259" s="8" t="str">
        <f t="shared" si="0"/>
        <v>期間</v>
      </c>
      <c r="H259" s="7" t="str">
        <f>IF(F259="","",IF(F259=VLOOKUP(A259,スキル!$A:$K,11,0),"ス",VLOOKUP(A259,スキル!$A:$J,F259+4,FALSE)))</f>
        <v/>
      </c>
      <c r="I259" s="7" t="str">
        <f>IF(F259="","",IF(F259=VLOOKUP(A259,スキル!$A:$K,11,0),"キ",100/H259))</f>
        <v/>
      </c>
      <c r="J259" s="7" t="str">
        <f>IF(F259="","",IF(F259=VLOOKUP(A259,スキル!$A:$K,11,0),"ル",ROUND(G259/I259,1)))</f>
        <v/>
      </c>
      <c r="K259" s="10" t="str">
        <f>IF(F259="","",IF(F259=VLOOKUP(A259,スキル!$A:$K,11,0),"Ｍ",ROUND(H259-J259,0)))</f>
        <v/>
      </c>
      <c r="L259" s="7" t="str">
        <f ca="1">IF(F259="","",IF(F259=VLOOKUP(A259,スキル!$A:$K,11,0),"Ａ",IF(F259=VLOOKUP(A259,スキル!$A:$K,11,0)-1,0,SUM(OFFSET(スキル!$A$2,MATCH(A259,スキル!$A$3:$A$1048576,0),F259+4,1,5-F259)))))</f>
        <v/>
      </c>
      <c r="M259" s="10">
        <f>IF(F259="",VLOOKUP(A259,スキル!$A:$K,10,0),IF(F259=VLOOKUP(A259,スキル!$A:$K,11,0),"Ｘ",K259+L259))</f>
        <v>36</v>
      </c>
      <c r="N259" s="11">
        <f>IF(C259="イベ","-",VLOOKUP(A259,スキル!$A:$K,10,0)*IF(C259="ハピ",10000,30000))</f>
        <v>1080000</v>
      </c>
      <c r="O259" s="11">
        <f t="shared" si="1"/>
        <v>0</v>
      </c>
      <c r="P259" s="11">
        <f>IF(C259="イベ","-",IF(F259=VLOOKUP(A259,スキル!$A:$K,11,0),0,IF(C259="ハピ",M259*10000,M259*30000)))</f>
        <v>1080000</v>
      </c>
      <c r="Q259" s="15" t="str">
        <f>VLOOKUP(A259,スキル!$A$3:$M$1000,13,0)</f>
        <v>画面下のツムをまとめて消すよ！</v>
      </c>
    </row>
    <row r="260" spans="1:17" ht="18" customHeight="1">
      <c r="A260" s="7">
        <v>258</v>
      </c>
      <c r="C260" s="7" t="s">
        <v>46</v>
      </c>
      <c r="D260" s="7" t="s">
        <v>405</v>
      </c>
      <c r="E260" s="8" t="str">
        <f t="shared" si="0"/>
        <v>期間</v>
      </c>
      <c r="H260" s="7" t="str">
        <f>IF(F260="","",IF(F260=VLOOKUP(A260,スキル!$A:$K,11,0),"ス",VLOOKUP(A260,スキル!$A:$J,F260+4,FALSE)))</f>
        <v/>
      </c>
      <c r="I260" s="7" t="str">
        <f>IF(F260="","",IF(F260=VLOOKUP(A260,スキル!$A:$K,11,0),"キ",100/H260))</f>
        <v/>
      </c>
      <c r="J260" s="7" t="str">
        <f>IF(F260="","",IF(F260=VLOOKUP(A260,スキル!$A:$K,11,0),"ル",ROUND(G260/I260,1)))</f>
        <v/>
      </c>
      <c r="K260" s="10" t="str">
        <f>IF(F260="","",IF(F260=VLOOKUP(A260,スキル!$A:$K,11,0),"Ｍ",ROUND(H260-J260,0)))</f>
        <v/>
      </c>
      <c r="L260" s="7" t="str">
        <f ca="1">IF(F260="","",IF(F260=VLOOKUP(A260,スキル!$A:$K,11,0),"Ａ",IF(F260=VLOOKUP(A260,スキル!$A:$K,11,0)-1,0,SUM(OFFSET(スキル!$A$2,MATCH(A260,スキル!$A$3:$A$1048576,0),F260+4,1,5-F260)))))</f>
        <v/>
      </c>
      <c r="M260" s="10">
        <f>IF(F260="",VLOOKUP(A260,スキル!$A:$K,10,0),IF(F260=VLOOKUP(A260,スキル!$A:$K,11,0),"Ｘ",K260+L260))</f>
        <v>32</v>
      </c>
      <c r="N260" s="11">
        <f>IF(C260="イベ","-",VLOOKUP(A260,スキル!$A:$K,10,0)*IF(C260="ハピ",10000,30000))</f>
        <v>960000</v>
      </c>
      <c r="O260" s="11">
        <f t="shared" si="1"/>
        <v>0</v>
      </c>
      <c r="P260" s="11">
        <f>IF(C260="イベ","-",IF(F260=VLOOKUP(A260,スキル!$A:$K,11,0),0,IF(C260="ハピ",M260*10000,M260*30000)))</f>
        <v>960000</v>
      </c>
      <c r="Q260" s="15" t="str">
        <f>VLOOKUP(A260,スキル!$A$3:$M$1000,13,0)</f>
        <v>画面中央のツムをまとめて消すよ！</v>
      </c>
    </row>
    <row r="261" spans="1:17" ht="18" customHeight="1">
      <c r="A261" s="7">
        <v>259</v>
      </c>
      <c r="C261" s="7" t="s">
        <v>46</v>
      </c>
      <c r="D261" s="7" t="s">
        <v>406</v>
      </c>
      <c r="E261" s="8" t="str">
        <f t="shared" si="0"/>
        <v>期間</v>
      </c>
      <c r="H261" s="7" t="str">
        <f>IF(F261="","",IF(F261=VLOOKUP(A261,スキル!$A:$K,11,0),"ス",VLOOKUP(A261,スキル!$A:$J,F261+4,FALSE)))</f>
        <v/>
      </c>
      <c r="I261" s="7" t="str">
        <f>IF(F261="","",IF(F261=VLOOKUP(A261,スキル!$A:$K,11,0),"キ",100/H261))</f>
        <v/>
      </c>
      <c r="J261" s="7" t="str">
        <f>IF(F261="","",IF(F261=VLOOKUP(A261,スキル!$A:$K,11,0),"ル",ROUND(G261/I261,1)))</f>
        <v/>
      </c>
      <c r="K261" s="10" t="str">
        <f>IF(F261="","",IF(F261=VLOOKUP(A261,スキル!$A:$K,11,0),"Ｍ",ROUND(H261-J261,0)))</f>
        <v/>
      </c>
      <c r="L261" s="7" t="str">
        <f ca="1">IF(F261="","",IF(F261=VLOOKUP(A261,スキル!$A:$K,11,0),"Ａ",IF(F261=VLOOKUP(A261,スキル!$A:$K,11,0)-1,0,SUM(OFFSET(スキル!$A$2,MATCH(A261,スキル!$A$3:$A$1048576,0),F261+4,1,5-F261)))))</f>
        <v/>
      </c>
      <c r="M261" s="10">
        <f>IF(F261="",VLOOKUP(A261,スキル!$A:$K,10,0),IF(F261=VLOOKUP(A261,スキル!$A:$K,11,0),"Ｘ",K261+L261))</f>
        <v>32</v>
      </c>
      <c r="N261" s="11">
        <f>IF(C261="イベ","-",VLOOKUP(A261,スキル!$A:$K,10,0)*IF(C261="ハピ",10000,30000))</f>
        <v>960000</v>
      </c>
      <c r="O261" s="11">
        <f t="shared" si="1"/>
        <v>0</v>
      </c>
      <c r="P261" s="11">
        <f>IF(C261="イベ","-",IF(F261=VLOOKUP(A261,スキル!$A:$K,11,0),0,IF(C261="ハピ",M261*10000,M261*30000)))</f>
        <v>960000</v>
      </c>
      <c r="Q261" s="15" t="str">
        <f>VLOOKUP(A261,スキル!$A$3:$M$1000,13,0)</f>
        <v>クロス状にツムをまとめて消すよ！</v>
      </c>
    </row>
    <row r="262" spans="1:17" ht="18" customHeight="1">
      <c r="A262" s="7">
        <v>260</v>
      </c>
      <c r="B262" s="7">
        <v>84</v>
      </c>
      <c r="C262" s="7" t="s">
        <v>38</v>
      </c>
      <c r="D262" s="7" t="s">
        <v>407</v>
      </c>
      <c r="E262" s="8" t="str">
        <f t="shared" si="0"/>
        <v>常駐</v>
      </c>
      <c r="H262" s="7" t="str">
        <f>IF(F262="","",IF(F262=VLOOKUP(A262,スキル!$A:$K,11,0),"ス",VLOOKUP(A262,スキル!$A:$J,F262+4,FALSE)))</f>
        <v/>
      </c>
      <c r="I262" s="7" t="str">
        <f>IF(F262="","",IF(F262=VLOOKUP(A262,スキル!$A:$K,11,0),"キ",100/H262))</f>
        <v/>
      </c>
      <c r="J262" s="7" t="str">
        <f>IF(F262="","",IF(F262=VLOOKUP(A262,スキル!$A:$K,11,0),"ル",ROUND(G262/I262,1)))</f>
        <v/>
      </c>
      <c r="K262" s="10" t="str">
        <f>IF(F262="","",IF(F262=VLOOKUP(A262,スキル!$A:$K,11,0),"Ｍ",ROUND(H262-J262,0)))</f>
        <v/>
      </c>
      <c r="L262" s="7" t="str">
        <f ca="1">IF(F262="","",IF(F262=VLOOKUP(A262,スキル!$A:$K,11,0),"Ａ",IF(F262=VLOOKUP(A262,スキル!$A:$K,11,0)-1,0,SUM(OFFSET(スキル!$A$2,MATCH(A262,スキル!$A$3:$A$1048576,0),F262+4,1,5-F262)))))</f>
        <v/>
      </c>
      <c r="M262" s="10">
        <f>IF(F262="",VLOOKUP(A262,スキル!$A:$K,10,0),IF(F262=VLOOKUP(A262,スキル!$A:$K,11,0),"Ｘ",K262+L262))</f>
        <v>29</v>
      </c>
      <c r="N262" s="11">
        <f>IF(C262="イベ","-",VLOOKUP(A262,スキル!$A:$K,10,0)*IF(C262="ハピ",10000,30000))</f>
        <v>870000</v>
      </c>
      <c r="O262" s="11">
        <f t="shared" si="1"/>
        <v>0</v>
      </c>
      <c r="P262" s="11">
        <f>IF(C262="イベ","-",IF(F262=VLOOKUP(A262,スキル!$A:$K,11,0),0,IF(C262="ハピ",M262*10000,M262*30000)))</f>
        <v>870000</v>
      </c>
      <c r="Q262" s="15" t="str">
        <f>VLOOKUP(A262,スキル!$A$3:$M$1000,13,0)</f>
        <v>出てきた扉をタップ3種類の効果があるよ！</v>
      </c>
    </row>
    <row r="263" spans="1:17" ht="18" customHeight="1">
      <c r="A263" s="7">
        <v>261</v>
      </c>
      <c r="C263" s="7" t="s">
        <v>46</v>
      </c>
      <c r="D263" s="7" t="s">
        <v>409</v>
      </c>
      <c r="E263" s="8" t="str">
        <f t="shared" si="0"/>
        <v>期間</v>
      </c>
      <c r="H263" s="7" t="str">
        <f>IF(F263="","",IF(F263=VLOOKUP(A263,スキル!$A:$K,11,0),"ス",VLOOKUP(A263,スキル!$A:$J,F263+4,FALSE)))</f>
        <v/>
      </c>
      <c r="I263" s="7" t="str">
        <f>IF(F263="","",IF(F263=VLOOKUP(A263,スキル!$A:$K,11,0),"キ",100/H263))</f>
        <v/>
      </c>
      <c r="J263" s="7" t="str">
        <f>IF(F263="","",IF(F263=VLOOKUP(A263,スキル!$A:$K,11,0),"ル",ROUND(G263/I263,1)))</f>
        <v/>
      </c>
      <c r="K263" s="10" t="str">
        <f>IF(F263="","",IF(F263=VLOOKUP(A263,スキル!$A:$K,11,0),"Ｍ",ROUND(H263-J263,0)))</f>
        <v/>
      </c>
      <c r="L263" s="7" t="str">
        <f ca="1">IF(F263="","",IF(F263=VLOOKUP(A263,スキル!$A:$K,11,0),"Ａ",IF(F263=VLOOKUP(A263,スキル!$A:$K,11,0)-1,0,SUM(OFFSET(スキル!$A$2,MATCH(A263,スキル!$A$3:$A$1048576,0),F263+4,1,5-F263)))))</f>
        <v/>
      </c>
      <c r="M263" s="10">
        <f>IF(F263="",VLOOKUP(A263,スキル!$A:$K,10,0),IF(F263=VLOOKUP(A263,スキル!$A:$K,11,0),"Ｘ",K263+L263))</f>
        <v>36</v>
      </c>
      <c r="N263" s="11">
        <f>IF(C263="イベ","-",VLOOKUP(A263,スキル!$A:$K,10,0)*IF(C263="ハピ",10000,30000))</f>
        <v>1080000</v>
      </c>
      <c r="O263" s="11">
        <f t="shared" si="1"/>
        <v>0</v>
      </c>
      <c r="P263" s="11">
        <f>IF(C263="イベ","-",IF(F263=VLOOKUP(A263,スキル!$A:$K,11,0),0,IF(C263="ハピ",M263*10000,M263*30000)))</f>
        <v>1080000</v>
      </c>
      <c r="Q263" s="15" t="str">
        <f>VLOOKUP(A263,スキル!$A$3:$M$1000,13,0)</f>
        <v>出てきた枠の中をタップ！タップの数だけ範囲が広がるよ！</v>
      </c>
    </row>
    <row r="264" spans="1:17" ht="18" customHeight="1">
      <c r="A264" s="7">
        <v>262</v>
      </c>
      <c r="C264" s="7" t="s">
        <v>46</v>
      </c>
      <c r="D264" s="7" t="s">
        <v>411</v>
      </c>
      <c r="E264" s="8" t="str">
        <f t="shared" si="0"/>
        <v>期間</v>
      </c>
      <c r="H264" s="7" t="str">
        <f>IF(F264="","",IF(F264=VLOOKUP(A264,スキル!$A:$K,11,0),"ス",VLOOKUP(A264,スキル!$A:$J,F264+4,FALSE)))</f>
        <v/>
      </c>
      <c r="I264" s="7" t="str">
        <f>IF(F264="","",IF(F264=VLOOKUP(A264,スキル!$A:$K,11,0),"キ",100/H264))</f>
        <v/>
      </c>
      <c r="J264" s="7" t="str">
        <f>IF(F264="","",IF(F264=VLOOKUP(A264,スキル!$A:$K,11,0),"ル",ROUND(G264/I264,1)))</f>
        <v/>
      </c>
      <c r="K264" s="10" t="str">
        <f>IF(F264="","",IF(F264=VLOOKUP(A264,スキル!$A:$K,11,0),"Ｍ",ROUND(H264-J264,0)))</f>
        <v/>
      </c>
      <c r="L264" s="7" t="str">
        <f ca="1">IF(F264="","",IF(F264=VLOOKUP(A264,スキル!$A:$K,11,0),"Ａ",IF(F264=VLOOKUP(A264,スキル!$A:$K,11,0)-1,0,SUM(OFFSET(スキル!$A$2,MATCH(A264,スキル!$A$3:$A$1048576,0),F264+4,1,5-F264)))))</f>
        <v/>
      </c>
      <c r="M264" s="10">
        <f>IF(F264="",VLOOKUP(A264,スキル!$A:$K,10,0),IF(F264=VLOOKUP(A264,スキル!$A:$K,11,0),"Ｘ",K264+L264))</f>
        <v>36</v>
      </c>
      <c r="N264" s="11">
        <f>IF(C264="イベ","-",VLOOKUP(A264,スキル!$A:$K,10,0)*IF(C264="ハピ",10000,30000))</f>
        <v>1080000</v>
      </c>
      <c r="O264" s="11">
        <f t="shared" si="1"/>
        <v>0</v>
      </c>
      <c r="P264" s="11">
        <f>IF(C264="イベ","-",IF(F264=VLOOKUP(A264,スキル!$A:$K,11,0),0,IF(C264="ハピ",M264*10000,M264*30000)))</f>
        <v>1080000</v>
      </c>
      <c r="Q264" s="15" t="str">
        <f>VLOOKUP(A264,スキル!$A$3:$M$1000,13,0)</f>
        <v>ランダムなライン状にツムを消すよ！</v>
      </c>
    </row>
    <row r="265" spans="1:17" ht="18" customHeight="1">
      <c r="A265" s="7">
        <v>263</v>
      </c>
      <c r="C265" s="7" t="s">
        <v>46</v>
      </c>
      <c r="D265" s="7" t="s">
        <v>413</v>
      </c>
      <c r="E265" s="8" t="str">
        <f t="shared" si="0"/>
        <v>期間</v>
      </c>
      <c r="H265" s="7" t="str">
        <f>IF(F265="","",IF(F265=VLOOKUP(A265,スキル!$A:$K,11,0),"ス",VLOOKUP(A265,スキル!$A:$J,F265+4,FALSE)))</f>
        <v/>
      </c>
      <c r="I265" s="7" t="str">
        <f>IF(F265="","",IF(F265=VLOOKUP(A265,スキル!$A:$K,11,0),"キ",100/H265))</f>
        <v/>
      </c>
      <c r="J265" s="7" t="str">
        <f>IF(F265="","",IF(F265=VLOOKUP(A265,スキル!$A:$K,11,0),"ル",ROUND(G265/I265,1)))</f>
        <v/>
      </c>
      <c r="K265" s="10" t="str">
        <f>IF(F265="","",IF(F265=VLOOKUP(A265,スキル!$A:$K,11,0),"Ｍ",ROUND(H265-J265,0)))</f>
        <v/>
      </c>
      <c r="L265" s="7" t="str">
        <f ca="1">IF(F265="","",IF(F265=VLOOKUP(A265,スキル!$A:$K,11,0),"Ａ",IF(F265=VLOOKUP(A265,スキル!$A:$K,11,0)-1,0,SUM(OFFSET(スキル!$A$2,MATCH(A265,スキル!$A$3:$A$1048576,0),F265+4,1,5-F265)))))</f>
        <v/>
      </c>
      <c r="M265" s="10">
        <f>IF(F265="",VLOOKUP(A265,スキル!$A:$K,10,0),IF(F265=VLOOKUP(A265,スキル!$A:$K,11,0),"Ｘ",K265+L265))</f>
        <v>29</v>
      </c>
      <c r="N265" s="11">
        <f>IF(C265="イベ","-",VLOOKUP(A265,スキル!$A:$K,10,0)*IF(C265="ハピ",10000,30000))</f>
        <v>870000</v>
      </c>
      <c r="O265" s="11">
        <f t="shared" si="1"/>
        <v>0</v>
      </c>
      <c r="P265" s="11">
        <f>IF(C265="イベ","-",IF(F265=VLOOKUP(A265,スキル!$A:$K,11,0),0,IF(C265="ハピ",M265*10000,M265*30000)))</f>
        <v>870000</v>
      </c>
      <c r="Q265" s="15" t="str">
        <f>VLOOKUP(A265,スキル!$A$3:$M$1000,13,0)</f>
        <v>ジグザグにツムを消すよ！</v>
      </c>
    </row>
    <row r="266" spans="1:17" ht="18" customHeight="1">
      <c r="A266" s="7">
        <v>264</v>
      </c>
      <c r="C266" s="7" t="s">
        <v>46</v>
      </c>
      <c r="D266" s="7" t="s">
        <v>414</v>
      </c>
      <c r="E266" s="8" t="str">
        <f t="shared" si="0"/>
        <v>期間</v>
      </c>
      <c r="H266" s="7" t="str">
        <f>IF(F266="","",IF(F266=VLOOKUP(A266,スキル!$A:$K,11,0),"ス",VLOOKUP(A266,スキル!$A:$J,F266+4,FALSE)))</f>
        <v/>
      </c>
      <c r="I266" s="7" t="str">
        <f>IF(F266="","",IF(F266=VLOOKUP(A266,スキル!$A:$K,11,0),"キ",100/H266))</f>
        <v/>
      </c>
      <c r="J266" s="7" t="str">
        <f>IF(F266="","",IF(F266=VLOOKUP(A266,スキル!$A:$K,11,0),"ル",ROUND(G266/I266,1)))</f>
        <v/>
      </c>
      <c r="K266" s="10" t="str">
        <f>IF(F266="","",IF(F266=VLOOKUP(A266,スキル!$A:$K,11,0),"Ｍ",ROUND(H266-J266,0)))</f>
        <v/>
      </c>
      <c r="L266" s="7" t="str">
        <f ca="1">IF(F266="","",IF(F266=VLOOKUP(A266,スキル!$A:$K,11,0),"Ａ",IF(F266=VLOOKUP(A266,スキル!$A:$K,11,0)-1,0,SUM(OFFSET(スキル!$A$2,MATCH(A266,スキル!$A$3:$A$1048576,0),F266+4,1,5-F266)))))</f>
        <v/>
      </c>
      <c r="M266" s="10">
        <f>IF(F266="",VLOOKUP(A266,スキル!$A:$K,10,0),IF(F266=VLOOKUP(A266,スキル!$A:$K,11,0),"Ｘ",K266+L266))</f>
        <v>29</v>
      </c>
      <c r="N266" s="11">
        <f>IF(C266="イベ","-",VLOOKUP(A266,スキル!$A:$K,10,0)*IF(C266="ハピ",10000,30000))</f>
        <v>870000</v>
      </c>
      <c r="O266" s="11">
        <f t="shared" si="1"/>
        <v>0</v>
      </c>
      <c r="P266" s="11">
        <f>IF(C266="イベ","-",IF(F266=VLOOKUP(A266,スキル!$A:$K,11,0),0,IF(C266="ハピ",M266*10000,M266*30000)))</f>
        <v>870000</v>
      </c>
      <c r="Q266" s="15" t="str">
        <f>VLOOKUP(A266,スキル!$A$3:$M$1000,13,0)</f>
        <v>プリークリーが女装するよ　女装プリークリーは周りも消すよ！</v>
      </c>
    </row>
    <row r="267" spans="1:17" ht="18" customHeight="1">
      <c r="A267" s="7">
        <v>265</v>
      </c>
      <c r="C267" s="7" t="s">
        <v>46</v>
      </c>
      <c r="D267" s="7" t="s">
        <v>416</v>
      </c>
      <c r="E267" s="8" t="str">
        <f t="shared" si="0"/>
        <v>期間</v>
      </c>
      <c r="H267" s="7" t="str">
        <f>IF(F267="","",IF(F267=VLOOKUP(A267,スキル!$A:$K,11,0),"ス",VLOOKUP(A267,スキル!$A:$J,F267+4,FALSE)))</f>
        <v/>
      </c>
      <c r="I267" s="7" t="str">
        <f>IF(F267="","",IF(F267=VLOOKUP(A267,スキル!$A:$K,11,0),"キ",100/H267))</f>
        <v/>
      </c>
      <c r="J267" s="7" t="str">
        <f>IF(F267="","",IF(F267=VLOOKUP(A267,スキル!$A:$K,11,0),"ル",ROUND(G267/I267,1)))</f>
        <v/>
      </c>
      <c r="K267" s="10" t="str">
        <f>IF(F267="","",IF(F267=VLOOKUP(A267,スキル!$A:$K,11,0),"Ｍ",ROUND(H267-J267,0)))</f>
        <v/>
      </c>
      <c r="L267" s="7" t="str">
        <f ca="1">IF(F267="","",IF(F267=VLOOKUP(A267,スキル!$A:$K,11,0),"Ａ",IF(F267=VLOOKUP(A267,スキル!$A:$K,11,0)-1,0,SUM(OFFSET(スキル!$A$2,MATCH(A267,スキル!$A$3:$A$1048576,0),F267+4,1,5-F267)))))</f>
        <v/>
      </c>
      <c r="M267" s="10">
        <f>IF(F267="",VLOOKUP(A267,スキル!$A:$K,10,0),IF(F267=VLOOKUP(A267,スキル!$A:$K,11,0),"Ｘ",K267+L267))</f>
        <v>36</v>
      </c>
      <c r="N267" s="11">
        <f>IF(C267="イベ","-",VLOOKUP(A267,スキル!$A:$K,10,0)*IF(C267="ハピ",10000,30000))</f>
        <v>1080000</v>
      </c>
      <c r="O267" s="11">
        <f t="shared" si="1"/>
        <v>0</v>
      </c>
      <c r="P267" s="11">
        <f>IF(C267="イベ","-",IF(F267=VLOOKUP(A267,スキル!$A:$K,11,0),0,IF(C267="ハピ",M267*10000,M267*30000)))</f>
        <v>1080000</v>
      </c>
      <c r="Q267" s="15" t="str">
        <f>VLOOKUP(A267,スキル!$A$3:$M$1000,13,0)</f>
        <v>少しの間2種類だけになるよ！</v>
      </c>
    </row>
    <row r="268" spans="1:17" ht="18" customHeight="1">
      <c r="A268" s="7">
        <v>266</v>
      </c>
      <c r="C268" s="7" t="s">
        <v>46</v>
      </c>
      <c r="D268" s="7" t="s">
        <v>417</v>
      </c>
      <c r="E268" s="8" t="str">
        <f t="shared" si="0"/>
        <v>期間</v>
      </c>
      <c r="H268" s="7" t="str">
        <f>IF(F268="","",IF(F268=VLOOKUP(A268,スキル!$A:$K,11,0),"ス",VLOOKUP(A268,スキル!$A:$J,F268+4,FALSE)))</f>
        <v/>
      </c>
      <c r="I268" s="7" t="str">
        <f>IF(F268="","",IF(F268=VLOOKUP(A268,スキル!$A:$K,11,0),"キ",100/H268))</f>
        <v/>
      </c>
      <c r="J268" s="7" t="str">
        <f>IF(F268="","",IF(F268=VLOOKUP(A268,スキル!$A:$K,11,0),"ル",ROUND(G268/I268,1)))</f>
        <v/>
      </c>
      <c r="K268" s="10" t="str">
        <f>IF(F268="","",IF(F268=VLOOKUP(A268,スキル!$A:$K,11,0),"Ｍ",ROUND(H268-J268,0)))</f>
        <v/>
      </c>
      <c r="L268" s="7" t="str">
        <f ca="1">IF(F268="","",IF(F268=VLOOKUP(A268,スキル!$A:$K,11,0),"Ａ",IF(F268=VLOOKUP(A268,スキル!$A:$K,11,0)-1,0,SUM(OFFSET(スキル!$A$2,MATCH(A268,スキル!$A$3:$A$1048576,0),F268+4,1,5-F268)))))</f>
        <v/>
      </c>
      <c r="M268" s="10">
        <f>IF(F268="",VLOOKUP(A268,スキル!$A:$K,10,0),IF(F268=VLOOKUP(A268,スキル!$A:$K,11,0),"Ｘ",K268+L268))</f>
        <v>32</v>
      </c>
      <c r="N268" s="11">
        <f>IF(C268="イベ","-",VLOOKUP(A268,スキル!$A:$K,10,0)*IF(C268="ハピ",10000,30000))</f>
        <v>960000</v>
      </c>
      <c r="O268" s="11">
        <f t="shared" si="1"/>
        <v>0</v>
      </c>
      <c r="P268" s="11">
        <f>IF(C268="イベ","-",IF(F268=VLOOKUP(A268,スキル!$A:$K,11,0),0,IF(C268="ハピ",M268*10000,M268*30000)))</f>
        <v>960000</v>
      </c>
      <c r="Q268" s="15" t="str">
        <f>VLOOKUP(A268,スキル!$A$3:$M$1000,13,0)</f>
        <v>カイリと一緒に消せる高得点ソラが出るよ！</v>
      </c>
    </row>
    <row r="269" spans="1:17" ht="18" customHeight="1">
      <c r="A269" s="7">
        <v>267</v>
      </c>
      <c r="C269" s="7" t="s">
        <v>46</v>
      </c>
      <c r="D269" s="7" t="s">
        <v>419</v>
      </c>
      <c r="E269" s="8" t="str">
        <f t="shared" si="0"/>
        <v>期間</v>
      </c>
      <c r="H269" s="7" t="str">
        <f>IF(F269="","",IF(F269=VLOOKUP(A269,スキル!$A:$K,11,0),"ス",VLOOKUP(A269,スキル!$A:$J,F269+4,FALSE)))</f>
        <v/>
      </c>
      <c r="I269" s="7" t="str">
        <f>IF(F269="","",IF(F269=VLOOKUP(A269,スキル!$A:$K,11,0),"キ",100/H269))</f>
        <v/>
      </c>
      <c r="J269" s="7" t="str">
        <f>IF(F269="","",IF(F269=VLOOKUP(A269,スキル!$A:$K,11,0),"ル",ROUND(G269/I269,1)))</f>
        <v/>
      </c>
      <c r="K269" s="10" t="str">
        <f>IF(F269="","",IF(F269=VLOOKUP(A269,スキル!$A:$K,11,0),"Ｍ",ROUND(H269-J269,0)))</f>
        <v/>
      </c>
      <c r="L269" s="7" t="str">
        <f ca="1">IF(F269="","",IF(F269=VLOOKUP(A269,スキル!$A:$K,11,0),"Ａ",IF(F269=VLOOKUP(A269,スキル!$A:$K,11,0)-1,0,SUM(OFFSET(スキル!$A$2,MATCH(A269,スキル!$A$3:$A$1048576,0),F269+4,1,5-F269)))))</f>
        <v/>
      </c>
      <c r="M269" s="10">
        <f>IF(F269="",VLOOKUP(A269,スキル!$A:$K,10,0),IF(F269=VLOOKUP(A269,スキル!$A:$K,11,0),"Ｘ",K269+L269))</f>
        <v>36</v>
      </c>
      <c r="N269" s="11">
        <f>IF(C269="イベ","-",VLOOKUP(A269,スキル!$A:$K,10,0)*IF(C269="ハピ",10000,30000))</f>
        <v>1080000</v>
      </c>
      <c r="O269" s="11">
        <f t="shared" si="1"/>
        <v>0</v>
      </c>
      <c r="P269" s="11">
        <f>IF(C269="イベ","-",IF(F269=VLOOKUP(A269,スキル!$A:$K,11,0),0,IF(C269="ハピ",M269*10000,M269*30000)))</f>
        <v>1080000</v>
      </c>
      <c r="Q269" s="15" t="str">
        <f>VLOOKUP(A269,スキル!$A$3:$M$1000,13,0)</f>
        <v>ランダムでツムを消して特別なボムがでるよ！</v>
      </c>
    </row>
    <row r="270" spans="1:17" ht="18" customHeight="1">
      <c r="A270" s="7">
        <v>268</v>
      </c>
      <c r="C270" s="7" t="s">
        <v>46</v>
      </c>
      <c r="D270" s="7" t="s">
        <v>421</v>
      </c>
      <c r="E270" s="8" t="str">
        <f t="shared" si="0"/>
        <v>期間</v>
      </c>
      <c r="H270" s="7" t="str">
        <f>IF(F270="","",IF(F270=VLOOKUP(A270,スキル!$A:$K,11,0),"ス",VLOOKUP(A270,スキル!$A:$J,F270+4,FALSE)))</f>
        <v/>
      </c>
      <c r="I270" s="7" t="str">
        <f>IF(F270="","",IF(F270=VLOOKUP(A270,スキル!$A:$K,11,0),"キ",100/H270))</f>
        <v/>
      </c>
      <c r="J270" s="7" t="str">
        <f>IF(F270="","",IF(F270=VLOOKUP(A270,スキル!$A:$K,11,0),"ル",ROUND(G270/I270,1)))</f>
        <v/>
      </c>
      <c r="K270" s="10" t="str">
        <f>IF(F270="","",IF(F270=VLOOKUP(A270,スキル!$A:$K,11,0),"Ｍ",ROUND(H270-J270,0)))</f>
        <v/>
      </c>
      <c r="L270" s="7" t="str">
        <f ca="1">IF(F270="","",IF(F270=VLOOKUP(A270,スキル!$A:$K,11,0),"Ａ",IF(F270=VLOOKUP(A270,スキル!$A:$K,11,0)-1,0,SUM(OFFSET(スキル!$A$2,MATCH(A270,スキル!$A$3:$A$1048576,0),F270+4,1,5-F270)))))</f>
        <v/>
      </c>
      <c r="M270" s="10">
        <f>IF(F270="",VLOOKUP(A270,スキル!$A:$K,10,0),IF(F270=VLOOKUP(A270,スキル!$A:$K,11,0),"Ｘ",K270+L270))</f>
        <v>32</v>
      </c>
      <c r="N270" s="11">
        <f>IF(C270="イベ","-",VLOOKUP(A270,スキル!$A:$K,10,0)*IF(C270="ハピ",10000,30000))</f>
        <v>960000</v>
      </c>
      <c r="O270" s="11">
        <f t="shared" si="1"/>
        <v>0</v>
      </c>
      <c r="P270" s="11">
        <f>IF(C270="イベ","-",IF(F270=VLOOKUP(A270,スキル!$A:$K,11,0),0,IF(C270="ハピ",M270*10000,M270*30000)))</f>
        <v>960000</v>
      </c>
      <c r="Q270" s="15" t="str">
        <f>VLOOKUP(A270,スキル!$A$3:$M$1000,13,0)</f>
        <v>ロックと一緒に消せる高得点ツムがでるよ！</v>
      </c>
    </row>
    <row r="271" spans="1:17" ht="18" customHeight="1">
      <c r="A271" s="7">
        <v>269</v>
      </c>
      <c r="C271" s="7" t="s">
        <v>46</v>
      </c>
      <c r="D271" s="7" t="s">
        <v>423</v>
      </c>
      <c r="E271" s="8" t="str">
        <f t="shared" si="0"/>
        <v>期間</v>
      </c>
      <c r="H271" s="7" t="str">
        <f>IF(F271="","",IF(F271=VLOOKUP(A271,スキル!$A:$K,11,0),"ス",VLOOKUP(A271,スキル!$A:$J,F271+4,FALSE)))</f>
        <v/>
      </c>
      <c r="I271" s="7" t="str">
        <f>IF(F271="","",IF(F271=VLOOKUP(A271,スキル!$A:$K,11,0),"キ",100/H271))</f>
        <v/>
      </c>
      <c r="J271" s="7" t="str">
        <f>IF(F271="","",IF(F271=VLOOKUP(A271,スキル!$A:$K,11,0),"ル",ROUND(G271/I271,1)))</f>
        <v/>
      </c>
      <c r="K271" s="10" t="str">
        <f>IF(F271="","",IF(F271=VLOOKUP(A271,スキル!$A:$K,11,0),"Ｍ",ROUND(H271-J271,0)))</f>
        <v/>
      </c>
      <c r="L271" s="7" t="str">
        <f ca="1">IF(F271="","",IF(F271=VLOOKUP(A271,スキル!$A:$K,11,0),"Ａ",IF(F271=VLOOKUP(A271,スキル!$A:$K,11,0)-1,0,SUM(OFFSET(スキル!$A$2,MATCH(A271,スキル!$A$3:$A$1048576,0),F271+4,1,5-F271)))))</f>
        <v/>
      </c>
      <c r="M271" s="10">
        <f>IF(F271="",VLOOKUP(A271,スキル!$A:$K,10,0),IF(F271=VLOOKUP(A271,スキル!$A:$K,11,0),"Ｘ",K271+L271))</f>
        <v>29</v>
      </c>
      <c r="N271" s="11">
        <f>IF(C271="イベ","-",VLOOKUP(A271,スキル!$A:$K,10,0)*IF(C271="ハピ",10000,30000))</f>
        <v>870000</v>
      </c>
      <c r="O271" s="11">
        <f t="shared" si="1"/>
        <v>0</v>
      </c>
      <c r="P271" s="11">
        <f>IF(C271="イベ","-",IF(F271=VLOOKUP(A271,スキル!$A:$K,11,0),0,IF(C271="ハピ",M271*10000,M271*30000)))</f>
        <v>870000</v>
      </c>
      <c r="Q271" s="15" t="str">
        <f>VLOOKUP(A271,スキル!$A$3:$M$1000,13,0)</f>
        <v>横ライン状にツムを消すよ！</v>
      </c>
    </row>
    <row r="272" spans="1:17" ht="18" customHeight="1">
      <c r="A272" s="7">
        <v>270</v>
      </c>
      <c r="C272" s="7" t="s">
        <v>49</v>
      </c>
      <c r="D272" s="7" t="s">
        <v>424</v>
      </c>
      <c r="E272" s="8" t="str">
        <f t="shared" si="0"/>
        <v>イベ</v>
      </c>
      <c r="H272" s="7" t="str">
        <f>IF(F272="","",IF(F272=VLOOKUP(A272,スキル!$A:$K,11,0),"ス",VLOOKUP(A272,スキル!$A:$J,F272+4,FALSE)))</f>
        <v/>
      </c>
      <c r="I272" s="7" t="str">
        <f>IF(F272="","",IF(F272=VLOOKUP(A272,スキル!$A:$K,11,0),"キ",100/H272))</f>
        <v/>
      </c>
      <c r="J272" s="7" t="str">
        <f>IF(F272="","",IF(F272=VLOOKUP(A272,スキル!$A:$K,11,0),"ル",ROUND(G272/I272,1)))</f>
        <v/>
      </c>
      <c r="K272" s="10" t="str">
        <f>IF(F272="","",IF(F272=VLOOKUP(A272,スキル!$A:$K,11,0),"Ｍ",ROUND(H272-J272,0)))</f>
        <v/>
      </c>
      <c r="L272" s="7" t="str">
        <f ca="1">IF(F272="","",IF(F272=VLOOKUP(A272,スキル!$A:$K,11,0),"Ａ",IF(F272=VLOOKUP(A272,スキル!$A:$K,11,0)-1,0,SUM(OFFSET(スキル!$A$2,MATCH(A272,スキル!$A$3:$A$1048576,0),F272+4,1,5-F272)))))</f>
        <v/>
      </c>
      <c r="M272" s="10">
        <f>IF(F272="",VLOOKUP(A272,スキル!$A:$K,10,0),IF(F272=VLOOKUP(A272,スキル!$A:$K,11,0),"Ｘ",K272+L272))</f>
        <v>3</v>
      </c>
      <c r="N272" s="11" t="str">
        <f>IF(C272="イベ","-",VLOOKUP(A272,スキル!$A:$K,10,0)*IF(C272="ハピ",10000,30000))</f>
        <v>-</v>
      </c>
      <c r="O272" s="11" t="str">
        <f t="shared" si="1"/>
        <v>-</v>
      </c>
      <c r="P272" s="11" t="str">
        <f>IF(C272="イベ","-",IF(F272=VLOOKUP(A272,スキル!$A:$K,11,0),0,IF(C272="ハピ",M272*10000,M272*30000)))</f>
        <v>-</v>
      </c>
      <c r="Q272" s="15" t="str">
        <f>VLOOKUP(A272,スキル!$A$3:$M$1000,13,0)</f>
        <v>横ライン状にツムを消すよ！</v>
      </c>
    </row>
    <row r="273" spans="1:17" ht="18" customHeight="1">
      <c r="A273" s="7">
        <v>271</v>
      </c>
      <c r="C273" s="7" t="s">
        <v>46</v>
      </c>
      <c r="D273" s="7" t="s">
        <v>425</v>
      </c>
      <c r="E273" s="8" t="str">
        <f t="shared" si="0"/>
        <v>期間</v>
      </c>
      <c r="H273" s="7" t="str">
        <f>IF(F273="","",IF(F273=VLOOKUP(A273,スキル!$A:$K,11,0),"ス",VLOOKUP(A273,スキル!$A:$J,F273+4,FALSE)))</f>
        <v/>
      </c>
      <c r="I273" s="7" t="str">
        <f>IF(F273="","",IF(F273=VLOOKUP(A273,スキル!$A:$K,11,0),"キ",100/H273))</f>
        <v/>
      </c>
      <c r="J273" s="7" t="str">
        <f>IF(F273="","",IF(F273=VLOOKUP(A273,スキル!$A:$K,11,0),"ル",ROUND(G273/I273,1)))</f>
        <v/>
      </c>
      <c r="K273" s="10" t="str">
        <f>IF(F273="","",IF(F273=VLOOKUP(A273,スキル!$A:$K,11,0),"Ｍ",ROUND(H273-J273,0)))</f>
        <v/>
      </c>
      <c r="L273" s="7" t="str">
        <f ca="1">IF(F273="","",IF(F273=VLOOKUP(A273,スキル!$A:$K,11,0),"Ａ",IF(F273=VLOOKUP(A273,スキル!$A:$K,11,0)-1,0,SUM(OFFSET(スキル!$A$2,MATCH(A273,スキル!$A$3:$A$1048576,0),F273+4,1,5-F273)))))</f>
        <v/>
      </c>
      <c r="M273" s="10">
        <f>IF(F273="",VLOOKUP(A273,スキル!$A:$K,10,0),IF(F273=VLOOKUP(A273,スキル!$A:$K,11,0),"Ｘ",K273+L273))</f>
        <v>36</v>
      </c>
      <c r="N273" s="11">
        <f>IF(C273="イベ","-",VLOOKUP(A273,スキル!$A:$K,10,0)*IF(C273="ハピ",10000,30000))</f>
        <v>1080000</v>
      </c>
      <c r="O273" s="11">
        <f t="shared" si="1"/>
        <v>0</v>
      </c>
      <c r="P273" s="11">
        <f>IF(C273="イベ","-",IF(F273=VLOOKUP(A273,スキル!$A:$K,11,0),0,IF(C273="ハピ",M273*10000,M273*30000)))</f>
        <v>1080000</v>
      </c>
      <c r="Q273" s="15" t="str">
        <f>VLOOKUP(A273,スキル!$A$3:$M$1000,13,0)</f>
        <v>画面中央と画面下のツムを消すよ！</v>
      </c>
    </row>
    <row r="274" spans="1:17" ht="18" customHeight="1">
      <c r="A274" s="7">
        <v>272</v>
      </c>
      <c r="C274" s="7" t="s">
        <v>46</v>
      </c>
      <c r="D274" s="7" t="s">
        <v>427</v>
      </c>
      <c r="E274" s="8" t="str">
        <f t="shared" si="0"/>
        <v>期間</v>
      </c>
      <c r="H274" s="7" t="str">
        <f>IF(F274="","",IF(F274=VLOOKUP(A274,スキル!$A:$K,11,0),"ス",VLOOKUP(A274,スキル!$A:$J,F274+4,FALSE)))</f>
        <v/>
      </c>
      <c r="I274" s="7" t="str">
        <f>IF(F274="","",IF(F274=VLOOKUP(A274,スキル!$A:$K,11,0),"キ",100/H274))</f>
        <v/>
      </c>
      <c r="J274" s="7" t="str">
        <f>IF(F274="","",IF(F274=VLOOKUP(A274,スキル!$A:$K,11,0),"ル",ROUND(G274/I274,1)))</f>
        <v/>
      </c>
      <c r="K274" s="10" t="str">
        <f>IF(F274="","",IF(F274=VLOOKUP(A274,スキル!$A:$K,11,0),"Ｍ",ROUND(H274-J274,0)))</f>
        <v/>
      </c>
      <c r="L274" s="7" t="str">
        <f ca="1">IF(F274="","",IF(F274=VLOOKUP(A274,スキル!$A:$K,11,0),"Ａ",IF(F274=VLOOKUP(A274,スキル!$A:$K,11,0)-1,0,SUM(OFFSET(スキル!$A$2,MATCH(A274,スキル!$A$3:$A$1048576,0),F274+4,1,5-F274)))))</f>
        <v/>
      </c>
      <c r="M274" s="10">
        <f>IF(F274="",VLOOKUP(A274,スキル!$A:$K,10,0),IF(F274=VLOOKUP(A274,スキル!$A:$K,11,0),"Ｘ",K274+L274))</f>
        <v>29</v>
      </c>
      <c r="N274" s="11">
        <f>IF(C274="イベ","-",VLOOKUP(A274,スキル!$A:$K,10,0)*IF(C274="ハピ",10000,30000))</f>
        <v>870000</v>
      </c>
      <c r="O274" s="11">
        <f t="shared" si="1"/>
        <v>0</v>
      </c>
      <c r="P274" s="11">
        <f>IF(C274="イベ","-",IF(F274=VLOOKUP(A274,スキル!$A:$K,11,0),0,IF(C274="ハピ",M274*10000,M274*30000)))</f>
        <v>870000</v>
      </c>
      <c r="Q274" s="15" t="str">
        <f>VLOOKUP(A274,スキル!$A$3:$M$1000,13,0)</f>
        <v>出てきたゴーファーをタップ　ランダムでツムを消すよ！</v>
      </c>
    </row>
    <row r="275" spans="1:17" ht="18" customHeight="1">
      <c r="A275" s="7">
        <v>273</v>
      </c>
      <c r="C275" s="7" t="s">
        <v>46</v>
      </c>
      <c r="D275" s="7" t="s">
        <v>429</v>
      </c>
      <c r="E275" s="8" t="str">
        <f t="shared" si="0"/>
        <v>期間</v>
      </c>
      <c r="H275" s="7" t="str">
        <f>IF(F275="","",IF(F275=VLOOKUP(A275,スキル!$A:$K,11,0),"ス",VLOOKUP(A275,スキル!$A:$J,F275+4,FALSE)))</f>
        <v/>
      </c>
      <c r="I275" s="7" t="str">
        <f>IF(F275="","",IF(F275=VLOOKUP(A275,スキル!$A:$K,11,0),"キ",100/H275))</f>
        <v/>
      </c>
      <c r="J275" s="7" t="str">
        <f>IF(F275="","",IF(F275=VLOOKUP(A275,スキル!$A:$K,11,0),"ル",ROUND(G275/I275,1)))</f>
        <v/>
      </c>
      <c r="K275" s="10" t="str">
        <f>IF(F275="","",IF(F275=VLOOKUP(A275,スキル!$A:$K,11,0),"Ｍ",ROUND(H275-J275,0)))</f>
        <v/>
      </c>
      <c r="L275" s="7" t="str">
        <f ca="1">IF(F275="","",IF(F275=VLOOKUP(A275,スキル!$A:$K,11,0),"Ａ",IF(F275=VLOOKUP(A275,スキル!$A:$K,11,0)-1,0,SUM(OFFSET(スキル!$A$2,MATCH(A275,スキル!$A$3:$A$1048576,0),F275+4,1,5-F275)))))</f>
        <v/>
      </c>
      <c r="M275" s="10">
        <f>IF(F275="",VLOOKUP(A275,スキル!$A:$K,10,0),IF(F275=VLOOKUP(A275,スキル!$A:$K,11,0),"Ｘ",K275+L275))</f>
        <v>36</v>
      </c>
      <c r="N275" s="11">
        <f>IF(C275="イベ","-",VLOOKUP(A275,スキル!$A:$K,10,0)*IF(C275="ハピ",10000,30000))</f>
        <v>1080000</v>
      </c>
      <c r="O275" s="11">
        <f t="shared" si="1"/>
        <v>0</v>
      </c>
      <c r="P275" s="11">
        <f>IF(C275="イベ","-",IF(F275=VLOOKUP(A275,スキル!$A:$K,11,0),0,IF(C275="ハピ",M275*10000,M275*30000)))</f>
        <v>1080000</v>
      </c>
      <c r="Q275" s="15" t="str">
        <f>VLOOKUP(A275,スキル!$A$3:$M$1000,13,0)</f>
        <v>数ヶ所でまとまってツムを消すよ！</v>
      </c>
    </row>
    <row r="276" spans="1:17" ht="18" customHeight="1">
      <c r="A276" s="7">
        <v>274</v>
      </c>
      <c r="C276" s="7" t="s">
        <v>49</v>
      </c>
      <c r="D276" s="7" t="s">
        <v>430</v>
      </c>
      <c r="E276" s="8" t="str">
        <f t="shared" si="0"/>
        <v>イベ</v>
      </c>
      <c r="H276" s="7" t="str">
        <f>IF(F276="","",IF(F276=VLOOKUP(A276,スキル!$A:$K,11,0),"ス",VLOOKUP(A276,スキル!$A:$J,F276+4,FALSE)))</f>
        <v/>
      </c>
      <c r="I276" s="7" t="str">
        <f>IF(F276="","",IF(F276=VLOOKUP(A276,スキル!$A:$K,11,0),"キ",100/H276))</f>
        <v/>
      </c>
      <c r="J276" s="7" t="str">
        <f>IF(F276="","",IF(F276=VLOOKUP(A276,スキル!$A:$K,11,0),"ル",ROUND(G276/I276,1)))</f>
        <v/>
      </c>
      <c r="K276" s="10" t="str">
        <f>IF(F276="","",IF(F276=VLOOKUP(A276,スキル!$A:$K,11,0),"Ｍ",ROUND(H276-J276,0)))</f>
        <v/>
      </c>
      <c r="L276" s="7" t="str">
        <f ca="1">IF(F276="","",IF(F276=VLOOKUP(A276,スキル!$A:$K,11,0),"Ａ",IF(F276=VLOOKUP(A276,スキル!$A:$K,11,0)-1,0,SUM(OFFSET(スキル!$A$2,MATCH(A276,スキル!$A$3:$A$1048576,0),F276+4,1,5-F276)))))</f>
        <v/>
      </c>
      <c r="M276" s="10">
        <f>IF(F276="",VLOOKUP(A276,スキル!$A:$K,10,0),IF(F276=VLOOKUP(A276,スキル!$A:$K,11,0),"Ｘ",K276+L276))</f>
        <v>3</v>
      </c>
      <c r="N276" s="11" t="str">
        <f>IF(C276="イベ","-",VLOOKUP(A276,スキル!$A:$K,10,0)*IF(C276="ハピ",10000,30000))</f>
        <v>-</v>
      </c>
      <c r="O276" s="11" t="str">
        <f t="shared" si="1"/>
        <v>-</v>
      </c>
      <c r="P276" s="11" t="str">
        <f>IF(C276="イベ","-",IF(F276=VLOOKUP(A276,スキル!$A:$K,11,0),0,IF(C276="ハピ",M276*10000,M276*30000)))</f>
        <v>-</v>
      </c>
      <c r="Q276" s="15" t="str">
        <f>VLOOKUP(A276,スキル!$A$3:$M$1000,13,0)</f>
        <v>クロスライン状にツムを消すよ！</v>
      </c>
    </row>
    <row r="277" spans="1:17" ht="18" customHeight="1">
      <c r="A277" s="7">
        <v>275</v>
      </c>
      <c r="C277" s="7" t="s">
        <v>46</v>
      </c>
      <c r="D277" s="7" t="s">
        <v>432</v>
      </c>
      <c r="E277" s="8" t="str">
        <f t="shared" si="0"/>
        <v>期間</v>
      </c>
      <c r="H277" s="7" t="str">
        <f>IF(F277="","",IF(F277=VLOOKUP(A277,スキル!$A:$K,11,0),"ス",VLOOKUP(A277,スキル!$A:$J,F277+4,FALSE)))</f>
        <v/>
      </c>
      <c r="I277" s="7" t="str">
        <f>IF(F277="","",IF(F277=VLOOKUP(A277,スキル!$A:$K,11,0),"キ",100/H277))</f>
        <v/>
      </c>
      <c r="J277" s="7" t="str">
        <f>IF(F277="","",IF(F277=VLOOKUP(A277,スキル!$A:$K,11,0),"ル",ROUND(G277/I277,1)))</f>
        <v/>
      </c>
      <c r="K277" s="10" t="str">
        <f>IF(F277="","",IF(F277=VLOOKUP(A277,スキル!$A:$K,11,0),"Ｍ",ROUND(H277-J277,0)))</f>
        <v/>
      </c>
      <c r="L277" s="7" t="str">
        <f ca="1">IF(F277="","",IF(F277=VLOOKUP(A277,スキル!$A:$K,11,0),"Ａ",IF(F277=VLOOKUP(A277,スキル!$A:$K,11,0)-1,0,SUM(OFFSET(スキル!$A$2,MATCH(A277,スキル!$A$3:$A$1048576,0),F277+4,1,5-F277)))))</f>
        <v/>
      </c>
      <c r="M277" s="10">
        <f>IF(F277="",VLOOKUP(A277,スキル!$A:$K,10,0),IF(F277=VLOOKUP(A277,スキル!$A:$K,11,0),"Ｘ",K277+L277))</f>
        <v>32</v>
      </c>
      <c r="N277" s="11">
        <f>IF(C277="イベ","-",VLOOKUP(A277,スキル!$A:$K,10,0)*IF(C277="ハピ",10000,30000))</f>
        <v>960000</v>
      </c>
      <c r="O277" s="11">
        <f t="shared" si="1"/>
        <v>0</v>
      </c>
      <c r="P277" s="11">
        <f>IF(C277="イベ","-",IF(F277=VLOOKUP(A277,スキル!$A:$K,11,0),0,IF(C277="ハピ",M277*10000,M277*30000)))</f>
        <v>960000</v>
      </c>
      <c r="Q277" s="15" t="str">
        <f>VLOOKUP(A277,スキル!$A$3:$M$1000,13,0)</f>
        <v>ランダムでツムを消すよ！</v>
      </c>
    </row>
    <row r="278" spans="1:17" ht="18" customHeight="1">
      <c r="A278" s="7">
        <v>276</v>
      </c>
      <c r="C278" s="7" t="s">
        <v>46</v>
      </c>
      <c r="D278" s="7" t="s">
        <v>433</v>
      </c>
      <c r="E278" s="8" t="str">
        <f t="shared" si="0"/>
        <v>期間</v>
      </c>
      <c r="H278" s="7" t="str">
        <f>IF(F278="","",IF(F278=VLOOKUP(A278,スキル!$A:$K,11,0),"ス",VLOOKUP(A278,スキル!$A:$J,F278+4,FALSE)))</f>
        <v/>
      </c>
      <c r="I278" s="7" t="str">
        <f>IF(F278="","",IF(F278=VLOOKUP(A278,スキル!$A:$K,11,0),"キ",100/H278))</f>
        <v/>
      </c>
      <c r="J278" s="7" t="str">
        <f>IF(F278="","",IF(F278=VLOOKUP(A278,スキル!$A:$K,11,0),"ル",ROUND(G278/I278,1)))</f>
        <v/>
      </c>
      <c r="K278" s="10" t="str">
        <f>IF(F278="","",IF(F278=VLOOKUP(A278,スキル!$A:$K,11,0),"Ｍ",ROUND(H278-J278,0)))</f>
        <v/>
      </c>
      <c r="L278" s="7" t="str">
        <f ca="1">IF(F278="","",IF(F278=VLOOKUP(A278,スキル!$A:$K,11,0),"Ａ",IF(F278=VLOOKUP(A278,スキル!$A:$K,11,0)-1,0,SUM(OFFSET(スキル!$A$2,MATCH(A278,スキル!$A$3:$A$1048576,0),F278+4,1,5-F278)))))</f>
        <v/>
      </c>
      <c r="M278" s="10">
        <f>IF(F278="",VLOOKUP(A278,スキル!$A:$K,10,0),IF(F278=VLOOKUP(A278,スキル!$A:$K,11,0),"Ｘ",K278+L278))</f>
        <v>32</v>
      </c>
      <c r="N278" s="11">
        <f>IF(C278="イベ","-",VLOOKUP(A278,スキル!$A:$K,10,0)*IF(C278="ハピ",10000,30000))</f>
        <v>960000</v>
      </c>
      <c r="O278" s="11">
        <f t="shared" si="1"/>
        <v>0</v>
      </c>
      <c r="P278" s="11">
        <f>IF(C278="イベ","-",IF(F278=VLOOKUP(A278,スキル!$A:$K,11,0),0,IF(C278="ハピ",M278*10000,M278*30000)))</f>
        <v>960000</v>
      </c>
      <c r="Q278" s="15" t="str">
        <f>VLOOKUP(A278,スキル!$A$3:$M$1000,13,0)</f>
        <v>出てきた魔法の豆をタップ 周りのツムを消すよ！</v>
      </c>
    </row>
    <row r="279" spans="1:17" ht="18" customHeight="1">
      <c r="A279" s="7">
        <v>277</v>
      </c>
      <c r="C279" s="7" t="s">
        <v>46</v>
      </c>
      <c r="D279" s="7" t="s">
        <v>435</v>
      </c>
      <c r="E279" s="8" t="str">
        <f t="shared" si="0"/>
        <v>期間</v>
      </c>
      <c r="H279" s="7" t="str">
        <f>IF(F279="","",IF(F279=VLOOKUP(A279,スキル!$A:$K,11,0),"ス",VLOOKUP(A279,スキル!$A:$J,F279+4,FALSE)))</f>
        <v/>
      </c>
      <c r="I279" s="7" t="str">
        <f>IF(F279="","",IF(F279=VLOOKUP(A279,スキル!$A:$K,11,0),"キ",100/H279))</f>
        <v/>
      </c>
      <c r="J279" s="7" t="str">
        <f>IF(F279="","",IF(F279=VLOOKUP(A279,スキル!$A:$K,11,0),"ル",ROUND(G279/I279,1)))</f>
        <v/>
      </c>
      <c r="K279" s="10" t="str">
        <f>IF(F279="","",IF(F279=VLOOKUP(A279,スキル!$A:$K,11,0),"Ｍ",ROUND(H279-J279,0)))</f>
        <v/>
      </c>
      <c r="L279" s="7" t="str">
        <f ca="1">IF(F279="","",IF(F279=VLOOKUP(A279,スキル!$A:$K,11,0),"Ａ",IF(F279=VLOOKUP(A279,スキル!$A:$K,11,0)-1,0,SUM(OFFSET(スキル!$A$2,MATCH(A279,スキル!$A$3:$A$1048576,0),F279+4,1,5-F279)))))</f>
        <v/>
      </c>
      <c r="M279" s="10">
        <f>IF(F279="",VLOOKUP(A279,スキル!$A:$K,10,0),IF(F279=VLOOKUP(A279,スキル!$A:$K,11,0),"Ｘ",K279+L279))</f>
        <v>29</v>
      </c>
      <c r="N279" s="11">
        <f>IF(C279="イベ","-",VLOOKUP(A279,スキル!$A:$K,10,0)*IF(C279="ハピ",10000,30000))</f>
        <v>870000</v>
      </c>
      <c r="O279" s="11">
        <f t="shared" si="1"/>
        <v>0</v>
      </c>
      <c r="P279" s="11">
        <f>IF(C279="イベ","-",IF(F279=VLOOKUP(A279,スキル!$A:$K,11,0),0,IF(C279="ハピ",M279*10000,M279*30000)))</f>
        <v>870000</v>
      </c>
      <c r="Q279" s="15" t="str">
        <f>VLOOKUP(A279,スキル!$A$3:$M$1000,13,0)</f>
        <v>横ライン状にツムを消して特別なボムが出るよ！</v>
      </c>
    </row>
    <row r="280" spans="1:17" ht="18" customHeight="1">
      <c r="A280" s="7">
        <v>278</v>
      </c>
      <c r="C280" s="7" t="s">
        <v>46</v>
      </c>
      <c r="D280" s="7" t="s">
        <v>437</v>
      </c>
      <c r="E280" s="8" t="str">
        <f t="shared" si="0"/>
        <v>期間</v>
      </c>
      <c r="H280" s="7" t="str">
        <f>IF(F280="","",IF(F280=VLOOKUP(A280,スキル!$A:$K,11,0),"ス",VLOOKUP(A280,スキル!$A:$J,F280+4,FALSE)))</f>
        <v/>
      </c>
      <c r="I280" s="7" t="str">
        <f>IF(F280="","",IF(F280=VLOOKUP(A280,スキル!$A:$K,11,0),"キ",100/H280))</f>
        <v/>
      </c>
      <c r="J280" s="7" t="str">
        <f>IF(F280="","",IF(F280=VLOOKUP(A280,スキル!$A:$K,11,0),"ル",ROUND(G280/I280,1)))</f>
        <v/>
      </c>
      <c r="K280" s="10" t="str">
        <f>IF(F280="","",IF(F280=VLOOKUP(A280,スキル!$A:$K,11,0),"Ｍ",ROUND(H280-J280,0)))</f>
        <v/>
      </c>
      <c r="L280" s="7" t="str">
        <f ca="1">IF(F280="","",IF(F280=VLOOKUP(A280,スキル!$A:$K,11,0),"Ａ",IF(F280=VLOOKUP(A280,スキル!$A:$K,11,0)-1,0,SUM(OFFSET(スキル!$A$2,MATCH(A280,スキル!$A$3:$A$1048576,0),F280+4,1,5-F280)))))</f>
        <v/>
      </c>
      <c r="M280" s="10">
        <f>IF(F280="",VLOOKUP(A280,スキル!$A:$K,10,0),IF(F280=VLOOKUP(A280,スキル!$A:$K,11,0),"Ｘ",K280+L280))</f>
        <v>29</v>
      </c>
      <c r="N280" s="11">
        <f>IF(C280="イベ","-",VLOOKUP(A280,スキル!$A:$K,10,0)*IF(C280="ハピ",10000,30000))</f>
        <v>870000</v>
      </c>
      <c r="O280" s="11">
        <f t="shared" si="1"/>
        <v>0</v>
      </c>
      <c r="P280" s="11">
        <f>IF(C280="イベ","-",IF(F280=VLOOKUP(A280,スキル!$A:$K,11,0),0,IF(C280="ハピ",M280*10000,M280*30000)))</f>
        <v>870000</v>
      </c>
      <c r="Q280" s="15" t="str">
        <f>VLOOKUP(A280,スキル!$A$3:$M$1000,13,0)</f>
        <v>出てきたアワをタップ　周りのツムを消すよ！</v>
      </c>
    </row>
    <row r="281" spans="1:17" ht="18" customHeight="1">
      <c r="A281" s="7">
        <v>279</v>
      </c>
      <c r="C281" s="7" t="s">
        <v>46</v>
      </c>
      <c r="D281" s="7" t="s">
        <v>439</v>
      </c>
      <c r="E281" s="8" t="str">
        <f t="shared" si="0"/>
        <v>期間</v>
      </c>
      <c r="H281" s="7" t="str">
        <f>IF(F281="","",IF(F281=VLOOKUP(A281,スキル!$A:$K,11,0),"ス",VLOOKUP(A281,スキル!$A:$J,F281+4,FALSE)))</f>
        <v/>
      </c>
      <c r="I281" s="7" t="str">
        <f>IF(F281="","",IF(F281=VLOOKUP(A281,スキル!$A:$K,11,0),"キ",100/H281))</f>
        <v/>
      </c>
      <c r="J281" s="7" t="str">
        <f>IF(F281="","",IF(F281=VLOOKUP(A281,スキル!$A:$K,11,0),"ル",ROUND(G281/I281,1)))</f>
        <v/>
      </c>
      <c r="K281" s="10" t="str">
        <f>IF(F281="","",IF(F281=VLOOKUP(A281,スキル!$A:$K,11,0),"Ｍ",ROUND(H281-J281,0)))</f>
        <v/>
      </c>
      <c r="L281" s="7" t="str">
        <f ca="1">IF(F281="","",IF(F281=VLOOKUP(A281,スキル!$A:$K,11,0),"Ａ",IF(F281=VLOOKUP(A281,スキル!$A:$K,11,0)-1,0,SUM(OFFSET(スキル!$A$2,MATCH(A281,スキル!$A$3:$A$1048576,0),F281+4,1,5-F281)))))</f>
        <v/>
      </c>
      <c r="M281" s="10">
        <f>IF(F281="",VLOOKUP(A281,スキル!$A:$K,10,0),IF(F281=VLOOKUP(A281,スキル!$A:$K,11,0),"Ｘ",K281+L281))</f>
        <v>36</v>
      </c>
      <c r="N281" s="11">
        <f>IF(C281="イベ","-",VLOOKUP(A281,スキル!$A:$K,10,0)*IF(C281="ハピ",10000,30000))</f>
        <v>1080000</v>
      </c>
      <c r="O281" s="11">
        <f t="shared" si="1"/>
        <v>0</v>
      </c>
      <c r="P281" s="11">
        <f>IF(C281="イベ","-",IF(F281=VLOOKUP(A281,スキル!$A:$K,11,0),0,IF(C281="ハピ",M281*10000,M281*30000)))</f>
        <v>1080000</v>
      </c>
      <c r="Q281" s="15" t="str">
        <f>VLOOKUP(A281,スキル!$A$3:$M$1000,13,0)</f>
        <v>縦ライン状にツムを消すよ！</v>
      </c>
    </row>
    <row r="282" spans="1:17" ht="18" customHeight="1">
      <c r="A282" s="7">
        <v>280</v>
      </c>
      <c r="C282" s="7" t="s">
        <v>46</v>
      </c>
      <c r="D282" s="7" t="s">
        <v>440</v>
      </c>
      <c r="E282" s="8" t="str">
        <f t="shared" si="0"/>
        <v>期間</v>
      </c>
      <c r="H282" s="7" t="str">
        <f>IF(F282="","",IF(F282=VLOOKUP(A282,スキル!$A:$K,11,0),"ス",VLOOKUP(A282,スキル!$A:$J,F282+4,FALSE)))</f>
        <v/>
      </c>
      <c r="I282" s="7" t="str">
        <f>IF(F282="","",IF(F282=VLOOKUP(A282,スキル!$A:$K,11,0),"キ",100/H282))</f>
        <v/>
      </c>
      <c r="J282" s="7" t="str">
        <f>IF(F282="","",IF(F282=VLOOKUP(A282,スキル!$A:$K,11,0),"ル",ROUND(G282/I282,1)))</f>
        <v/>
      </c>
      <c r="K282" s="10" t="str">
        <f>IF(F282="","",IF(F282=VLOOKUP(A282,スキル!$A:$K,11,0),"Ｍ",ROUND(H282-J282,0)))</f>
        <v/>
      </c>
      <c r="L282" s="7" t="str">
        <f ca="1">IF(F282="","",IF(F282=VLOOKUP(A282,スキル!$A:$K,11,0),"Ａ",IF(F282=VLOOKUP(A282,スキル!$A:$K,11,0)-1,0,SUM(OFFSET(スキル!$A$2,MATCH(A282,スキル!$A$3:$A$1048576,0),F282+4,1,5-F282)))))</f>
        <v/>
      </c>
      <c r="M282" s="10">
        <f>IF(F282="",VLOOKUP(A282,スキル!$A:$K,10,0),IF(F282=VLOOKUP(A282,スキル!$A:$K,11,0),"Ｘ",K282+L282))</f>
        <v>36</v>
      </c>
      <c r="N282" s="11">
        <f>IF(C282="イベ","-",VLOOKUP(A282,スキル!$A:$K,10,0)*IF(C282="ハピ",10000,30000))</f>
        <v>1080000</v>
      </c>
      <c r="O282" s="11">
        <f t="shared" si="1"/>
        <v>0</v>
      </c>
      <c r="P282" s="11">
        <f>IF(C282="イベ","-",IF(F282=VLOOKUP(A282,スキル!$A:$K,11,0),0,IF(C282="ハピ",M282*10000,M282*30000)))</f>
        <v>1080000</v>
      </c>
      <c r="Q282" s="15" t="str">
        <f>VLOOKUP(A282,スキル!$A$3:$M$1000,13,0)</f>
        <v>ジグザグにツムを消すよ！</v>
      </c>
    </row>
    <row r="283" spans="1:17" ht="18" customHeight="1">
      <c r="A283" s="7">
        <v>281</v>
      </c>
      <c r="C283" s="7" t="s">
        <v>46</v>
      </c>
      <c r="D283" s="7" t="s">
        <v>441</v>
      </c>
      <c r="E283" s="8" t="str">
        <f t="shared" si="0"/>
        <v>期間</v>
      </c>
      <c r="H283" s="7" t="str">
        <f>IF(F283="","",IF(F283=VLOOKUP(A283,スキル!$A:$K,11,0),"ス",VLOOKUP(A283,スキル!$A:$J,F283+4,FALSE)))</f>
        <v/>
      </c>
      <c r="I283" s="7" t="str">
        <f>IF(F283="","",IF(F283=VLOOKUP(A283,スキル!$A:$K,11,0),"キ",100/H283))</f>
        <v/>
      </c>
      <c r="J283" s="7" t="str">
        <f>IF(F283="","",IF(F283=VLOOKUP(A283,スキル!$A:$K,11,0),"ル",ROUND(G283/I283,1)))</f>
        <v/>
      </c>
      <c r="K283" s="10" t="str">
        <f>IF(F283="","",IF(F283=VLOOKUP(A283,スキル!$A:$K,11,0),"Ｍ",ROUND(H283-J283,0)))</f>
        <v/>
      </c>
      <c r="L283" s="7" t="str">
        <f ca="1">IF(F283="","",IF(F283=VLOOKUP(A283,スキル!$A:$K,11,0),"Ａ",IF(F283=VLOOKUP(A283,スキル!$A:$K,11,0)-1,0,SUM(OFFSET(スキル!$A$2,MATCH(A283,スキル!$A$3:$A$1048576,0),F283+4,1,5-F283)))))</f>
        <v/>
      </c>
      <c r="M283" s="10">
        <f>IF(F283="",VLOOKUP(A283,スキル!$A:$K,10,0),IF(F283=VLOOKUP(A283,スキル!$A:$K,11,0),"Ｘ",K283+L283))</f>
        <v>29</v>
      </c>
      <c r="N283" s="11">
        <f>IF(C283="イベ","-",VLOOKUP(A283,スキル!$A:$K,10,0)*IF(C283="ハピ",10000,30000))</f>
        <v>870000</v>
      </c>
      <c r="O283" s="11">
        <f t="shared" si="1"/>
        <v>0</v>
      </c>
      <c r="P283" s="11">
        <f>IF(C283="イベ","-",IF(F283=VLOOKUP(A283,スキル!$A:$K,11,0),0,IF(C283="ハピ",M283*10000,M283*30000)))</f>
        <v>870000</v>
      </c>
      <c r="Q283" s="15" t="str">
        <f>VLOOKUP(A283,スキル!$A$3:$M$1000,13,0)</f>
        <v>一緒に消せるデールがでるよ デールは周りも消すよ！</v>
      </c>
    </row>
    <row r="284" spans="1:17" ht="18" customHeight="1">
      <c r="A284" s="7">
        <v>282</v>
      </c>
      <c r="C284" s="7" t="s">
        <v>46</v>
      </c>
      <c r="D284" s="7" t="s">
        <v>443</v>
      </c>
      <c r="E284" s="8" t="str">
        <f t="shared" si="0"/>
        <v>期間</v>
      </c>
      <c r="H284" s="7" t="str">
        <f>IF(F284="","",IF(F284=VLOOKUP(A284,スキル!$A:$K,11,0),"ス",VLOOKUP(A284,スキル!$A:$J,F284+4,FALSE)))</f>
        <v/>
      </c>
      <c r="I284" s="7" t="str">
        <f>IF(F284="","",IF(F284=VLOOKUP(A284,スキル!$A:$K,11,0),"キ",100/H284))</f>
        <v/>
      </c>
      <c r="J284" s="7" t="str">
        <f>IF(F284="","",IF(F284=VLOOKUP(A284,スキル!$A:$K,11,0),"ル",ROUND(G284/I284,1)))</f>
        <v/>
      </c>
      <c r="K284" s="10" t="str">
        <f>IF(F284="","",IF(F284=VLOOKUP(A284,スキル!$A:$K,11,0),"Ｍ",ROUND(H284-J284,0)))</f>
        <v/>
      </c>
      <c r="L284" s="7" t="str">
        <f ca="1">IF(F284="","",IF(F284=VLOOKUP(A284,スキル!$A:$K,11,0),"Ａ",IF(F284=VLOOKUP(A284,スキル!$A:$K,11,0)-1,0,SUM(OFFSET(スキル!$A$2,MATCH(A284,スキル!$A$3:$A$1048576,0),F284+4,1,5-F284)))))</f>
        <v/>
      </c>
      <c r="M284" s="10">
        <f>IF(F284="",VLOOKUP(A284,スキル!$A:$K,10,0),IF(F284=VLOOKUP(A284,スキル!$A:$K,11,0),"Ｘ",K284+L284))</f>
        <v>29</v>
      </c>
      <c r="N284" s="11">
        <f>IF(C284="イベ","-",VLOOKUP(A284,スキル!$A:$K,10,0)*IF(C284="ハピ",10000,30000))</f>
        <v>870000</v>
      </c>
      <c r="O284" s="11">
        <f t="shared" si="1"/>
        <v>0</v>
      </c>
      <c r="P284" s="11">
        <f>IF(C284="イベ","-",IF(F284=VLOOKUP(A284,スキル!$A:$K,11,0),0,IF(C284="ハピ",M284*10000,M284*30000)))</f>
        <v>870000</v>
      </c>
      <c r="Q284" s="15" t="str">
        <f>VLOOKUP(A284,スキル!$A$3:$M$1000,13,0)</f>
        <v>一緒に消せるチップがでるよ チップは周りも消すよ！</v>
      </c>
    </row>
    <row r="285" spans="1:17" ht="18" customHeight="1">
      <c r="A285" s="7">
        <v>283</v>
      </c>
      <c r="C285" s="7" t="s">
        <v>46</v>
      </c>
      <c r="D285" s="7" t="s">
        <v>445</v>
      </c>
      <c r="E285" s="8" t="str">
        <f t="shared" si="0"/>
        <v>期間</v>
      </c>
      <c r="H285" s="7" t="str">
        <f>IF(F285="","",IF(F285=VLOOKUP(A285,スキル!$A:$K,11,0),"ス",VLOOKUP(A285,スキル!$A:$J,F285+4,FALSE)))</f>
        <v/>
      </c>
      <c r="I285" s="7" t="str">
        <f>IF(F285="","",IF(F285=VLOOKUP(A285,スキル!$A:$K,11,0),"キ",100/H285))</f>
        <v/>
      </c>
      <c r="J285" s="7" t="str">
        <f>IF(F285="","",IF(F285=VLOOKUP(A285,スキル!$A:$K,11,0),"ル",ROUND(G285/I285,1)))</f>
        <v/>
      </c>
      <c r="K285" s="10" t="str">
        <f>IF(F285="","",IF(F285=VLOOKUP(A285,スキル!$A:$K,11,0),"Ｍ",ROUND(H285-J285,0)))</f>
        <v/>
      </c>
      <c r="L285" s="7" t="str">
        <f ca="1">IF(F285="","",IF(F285=VLOOKUP(A285,スキル!$A:$K,11,0),"Ａ",IF(F285=VLOOKUP(A285,スキル!$A:$K,11,0)-1,0,SUM(OFFSET(スキル!$A$2,MATCH(A285,スキル!$A$3:$A$1048576,0),F285+4,1,5-F285)))))</f>
        <v/>
      </c>
      <c r="M285" s="10">
        <f>IF(F285="",VLOOKUP(A285,スキル!$A:$K,10,0),IF(F285=VLOOKUP(A285,スキル!$A:$K,11,0),"Ｘ",K285+L285))</f>
        <v>32</v>
      </c>
      <c r="N285" s="11">
        <f>IF(C285="イベ","-",VLOOKUP(A285,スキル!$A:$K,10,0)*IF(C285="ハピ",10000,30000))</f>
        <v>960000</v>
      </c>
      <c r="O285" s="11">
        <f t="shared" si="1"/>
        <v>0</v>
      </c>
      <c r="P285" s="11">
        <f>IF(C285="イベ","-",IF(F285=VLOOKUP(A285,スキル!$A:$K,11,0),0,IF(C285="ハピ",M285*10000,M285*30000)))</f>
        <v>960000</v>
      </c>
      <c r="Q285" s="15" t="str">
        <f>VLOOKUP(A285,スキル!$A$3:$M$1000,13,0)</f>
        <v>ツムをつなぐとチェーン数が2倍になるよ！</v>
      </c>
    </row>
    <row r="286" spans="1:17" ht="18" customHeight="1">
      <c r="A286" s="7">
        <v>284</v>
      </c>
      <c r="C286" s="7" t="s">
        <v>46</v>
      </c>
      <c r="D286" s="7" t="s">
        <v>447</v>
      </c>
      <c r="E286" s="8" t="str">
        <f t="shared" si="0"/>
        <v>期間</v>
      </c>
      <c r="H286" s="7" t="str">
        <f>IF(F286="","",IF(F286=VLOOKUP(A286,スキル!$A:$K,11,0),"ス",VLOOKUP(A286,スキル!$A:$J,F286+4,FALSE)))</f>
        <v/>
      </c>
      <c r="I286" s="7" t="str">
        <f>IF(F286="","",IF(F286=VLOOKUP(A286,スキル!$A:$K,11,0),"キ",100/H286))</f>
        <v/>
      </c>
      <c r="J286" s="7" t="str">
        <f>IF(F286="","",IF(F286=VLOOKUP(A286,スキル!$A:$K,11,0),"ル",ROUND(G286/I286,1)))</f>
        <v/>
      </c>
      <c r="K286" s="10" t="str">
        <f>IF(F286="","",IF(F286=VLOOKUP(A286,スキル!$A:$K,11,0),"Ｍ",ROUND(H286-J286,0)))</f>
        <v/>
      </c>
      <c r="L286" s="7" t="str">
        <f ca="1">IF(F286="","",IF(F286=VLOOKUP(A286,スキル!$A:$K,11,0),"Ａ",IF(F286=VLOOKUP(A286,スキル!$A:$K,11,0)-1,0,SUM(OFFSET(スキル!$A$2,MATCH(A286,スキル!$A$3:$A$1048576,0),F286+4,1,5-F286)))))</f>
        <v/>
      </c>
      <c r="M286" s="10">
        <f>IF(F286="",VLOOKUP(A286,スキル!$A:$K,10,0),IF(F286=VLOOKUP(A286,スキル!$A:$K,11,0),"Ｘ",K286+L286))</f>
        <v>29</v>
      </c>
      <c r="N286" s="11">
        <f>IF(C286="イベ","-",VLOOKUP(A286,スキル!$A:$K,10,0)*IF(C286="ハピ",10000,30000))</f>
        <v>870000</v>
      </c>
      <c r="O286" s="11">
        <f t="shared" si="1"/>
        <v>0</v>
      </c>
      <c r="P286" s="11">
        <f>IF(C286="イベ","-",IF(F286=VLOOKUP(A286,スキル!$A:$K,11,0),0,IF(C286="ハピ",M286*10000,M286*30000)))</f>
        <v>870000</v>
      </c>
      <c r="Q286" s="15" t="str">
        <f>VLOOKUP(A286,スキル!$A$3:$M$1000,13,0)</f>
        <v>画面中央のツムをまとめて消すよ！</v>
      </c>
    </row>
    <row r="287" spans="1:17" ht="18" customHeight="1">
      <c r="A287" s="7">
        <v>285</v>
      </c>
      <c r="C287" s="7" t="s">
        <v>46</v>
      </c>
      <c r="D287" s="7" t="s">
        <v>448</v>
      </c>
      <c r="E287" s="8" t="str">
        <f t="shared" si="0"/>
        <v>期間</v>
      </c>
      <c r="H287" s="7" t="str">
        <f>IF(F287="","",IF(F287=VLOOKUP(A287,スキル!$A:$K,11,0),"ス",VLOOKUP(A287,スキル!$A:$J,F287+4,FALSE)))</f>
        <v/>
      </c>
      <c r="I287" s="7" t="str">
        <f>IF(F287="","",IF(F287=VLOOKUP(A287,スキル!$A:$K,11,0),"キ",100/H287))</f>
        <v/>
      </c>
      <c r="J287" s="7" t="str">
        <f>IF(F287="","",IF(F287=VLOOKUP(A287,スキル!$A:$K,11,0),"ル",ROUND(G287/I287,1)))</f>
        <v/>
      </c>
      <c r="K287" s="10" t="str">
        <f>IF(F287="","",IF(F287=VLOOKUP(A287,スキル!$A:$K,11,0),"Ｍ",ROUND(H287-J287,0)))</f>
        <v/>
      </c>
      <c r="L287" s="7" t="str">
        <f ca="1">IF(F287="","",IF(F287=VLOOKUP(A287,スキル!$A:$K,11,0),"Ａ",IF(F287=VLOOKUP(A287,スキル!$A:$K,11,0)-1,0,SUM(OFFSET(スキル!$A$2,MATCH(A287,スキル!$A$3:$A$1048576,0),F287+4,1,5-F287)))))</f>
        <v/>
      </c>
      <c r="M287" s="10">
        <f>IF(F287="",VLOOKUP(A287,スキル!$A:$K,10,0),IF(F287=VLOOKUP(A287,スキル!$A:$K,11,0),"Ｘ",K287+L287))</f>
        <v>36</v>
      </c>
      <c r="N287" s="11">
        <f>IF(C287="イベ","-",VLOOKUP(A287,スキル!$A:$K,10,0)*IF(C287="ハピ",10000,30000))</f>
        <v>1080000</v>
      </c>
      <c r="O287" s="11">
        <f t="shared" si="1"/>
        <v>0</v>
      </c>
      <c r="P287" s="11">
        <f>IF(C287="イベ","-",IF(F287=VLOOKUP(A287,スキル!$A:$K,11,0),0,IF(C287="ハピ",M287*10000,M287*30000)))</f>
        <v>1080000</v>
      </c>
      <c r="Q287" s="15" t="str">
        <f>VLOOKUP(A287,スキル!$A$3:$M$1000,13,0)</f>
        <v>つなげたツムと一緒に周りのツムを凍らせるよ！</v>
      </c>
    </row>
    <row r="288" spans="1:17" ht="18" customHeight="1">
      <c r="A288" s="7">
        <v>286</v>
      </c>
      <c r="C288" s="7" t="s">
        <v>46</v>
      </c>
      <c r="D288" s="7" t="s">
        <v>450</v>
      </c>
      <c r="E288" s="8" t="str">
        <f t="shared" si="0"/>
        <v>期間</v>
      </c>
      <c r="H288" s="7" t="str">
        <f>IF(F288="","",IF(F288=VLOOKUP(A288,スキル!$A:$K,11,0),"ス",VLOOKUP(A288,スキル!$A:$J,F288+4,FALSE)))</f>
        <v/>
      </c>
      <c r="I288" s="7" t="str">
        <f>IF(F288="","",IF(F288=VLOOKUP(A288,スキル!$A:$K,11,0),"キ",100/H288))</f>
        <v/>
      </c>
      <c r="J288" s="7" t="str">
        <f>IF(F288="","",IF(F288=VLOOKUP(A288,スキル!$A:$K,11,0),"ル",ROUND(G288/I288,1)))</f>
        <v/>
      </c>
      <c r="K288" s="10" t="str">
        <f>IF(F288="","",IF(F288=VLOOKUP(A288,スキル!$A:$K,11,0),"Ｍ",ROUND(H288-J288,0)))</f>
        <v/>
      </c>
      <c r="L288" s="7" t="str">
        <f ca="1">IF(F288="","",IF(F288=VLOOKUP(A288,スキル!$A:$K,11,0),"Ａ",IF(F288=VLOOKUP(A288,スキル!$A:$K,11,0)-1,0,SUM(OFFSET(スキル!$A$2,MATCH(A288,スキル!$A$3:$A$1048576,0),F288+4,1,5-F288)))))</f>
        <v/>
      </c>
      <c r="M288" s="10">
        <f>IF(F288="",VLOOKUP(A288,スキル!$A:$K,10,0),IF(F288=VLOOKUP(A288,スキル!$A:$K,11,0),"Ｘ",K288+L288))</f>
        <v>36</v>
      </c>
      <c r="N288" s="11">
        <f>IF(C288="イベ","-",VLOOKUP(A288,スキル!$A:$K,10,0)*IF(C288="ハピ",10000,30000))</f>
        <v>1080000</v>
      </c>
      <c r="O288" s="11">
        <f t="shared" si="1"/>
        <v>0</v>
      </c>
      <c r="P288" s="11">
        <f>IF(C288="イベ","-",IF(F288=VLOOKUP(A288,スキル!$A:$K,11,0),0,IF(C288="ハピ",M288*10000,M288*30000)))</f>
        <v>1080000</v>
      </c>
      <c r="Q288" s="15" t="str">
        <f>VLOOKUP(A288,スキル!$A$3:$M$1000,13,0)</f>
        <v>つなげたツムと一緒にまわりのツムも消すよ！</v>
      </c>
    </row>
    <row r="289" spans="1:17" ht="18" customHeight="1">
      <c r="A289" s="7">
        <v>287</v>
      </c>
      <c r="C289" s="7" t="s">
        <v>46</v>
      </c>
      <c r="D289" s="7" t="s">
        <v>451</v>
      </c>
      <c r="E289" s="8" t="str">
        <f t="shared" si="0"/>
        <v>期間</v>
      </c>
      <c r="H289" s="7" t="str">
        <f>IF(F289="","",IF(F289=VLOOKUP(A289,スキル!$A:$K,11,0),"ス",VLOOKUP(A289,スキル!$A:$J,F289+4,FALSE)))</f>
        <v/>
      </c>
      <c r="I289" s="7" t="str">
        <f>IF(F289="","",IF(F289=VLOOKUP(A289,スキル!$A:$K,11,0),"キ",100/H289))</f>
        <v/>
      </c>
      <c r="J289" s="7" t="str">
        <f>IF(F289="","",IF(F289=VLOOKUP(A289,スキル!$A:$K,11,0),"ル",ROUND(G289/I289,1)))</f>
        <v/>
      </c>
      <c r="K289" s="10" t="str">
        <f>IF(F289="","",IF(F289=VLOOKUP(A289,スキル!$A:$K,11,0),"Ｍ",ROUND(H289-J289,0)))</f>
        <v/>
      </c>
      <c r="L289" s="7" t="str">
        <f ca="1">IF(F289="","",IF(F289=VLOOKUP(A289,スキル!$A:$K,11,0),"Ａ",IF(F289=VLOOKUP(A289,スキル!$A:$K,11,0)-1,0,SUM(OFFSET(スキル!$A$2,MATCH(A289,スキル!$A$3:$A$1048576,0),F289+4,1,5-F289)))))</f>
        <v/>
      </c>
      <c r="M289" s="10">
        <f>IF(F289="",VLOOKUP(A289,スキル!$A:$K,10,0),IF(F289=VLOOKUP(A289,スキル!$A:$K,11,0),"Ｘ",K289+L289))</f>
        <v>36</v>
      </c>
      <c r="N289" s="11">
        <f>IF(C289="イベ","-",VLOOKUP(A289,スキル!$A:$K,10,0)*IF(C289="ハピ",10000,30000))</f>
        <v>1080000</v>
      </c>
      <c r="O289" s="11">
        <f t="shared" si="1"/>
        <v>0</v>
      </c>
      <c r="P289" s="11">
        <f>IF(C289="イベ","-",IF(F289=VLOOKUP(A289,スキル!$A:$K,11,0),0,IF(C289="ハピ",M289*10000,M289*30000)))</f>
        <v>1080000</v>
      </c>
      <c r="Q289" s="15" t="str">
        <f>VLOOKUP(A289,スキル!$A$3:$M$1000,13,0)</f>
        <v>横・斜めライン状と画面中央のツムを消すよ！</v>
      </c>
    </row>
    <row r="290" spans="1:17" ht="18" customHeight="1">
      <c r="A290" s="7">
        <v>288</v>
      </c>
      <c r="C290" s="7" t="s">
        <v>46</v>
      </c>
      <c r="D290" s="7" t="s">
        <v>453</v>
      </c>
      <c r="E290" s="8" t="str">
        <f t="shared" si="0"/>
        <v>期間</v>
      </c>
      <c r="H290" s="7" t="str">
        <f>IF(F290="","",IF(F290=VLOOKUP(A290,スキル!$A:$K,11,0),"ス",VLOOKUP(A290,スキル!$A:$J,F290+4,FALSE)))</f>
        <v/>
      </c>
      <c r="I290" s="7" t="str">
        <f>IF(F290="","",IF(F290=VLOOKUP(A290,スキル!$A:$K,11,0),"キ",100/H290))</f>
        <v/>
      </c>
      <c r="J290" s="7" t="str">
        <f>IF(F290="","",IF(F290=VLOOKUP(A290,スキル!$A:$K,11,0),"ル",ROUND(G290/I290,1)))</f>
        <v/>
      </c>
      <c r="K290" s="10" t="str">
        <f>IF(F290="","",IF(F290=VLOOKUP(A290,スキル!$A:$K,11,0),"Ｍ",ROUND(H290-J290,0)))</f>
        <v/>
      </c>
      <c r="L290" s="7" t="str">
        <f ca="1">IF(F290="","",IF(F290=VLOOKUP(A290,スキル!$A:$K,11,0),"Ａ",IF(F290=VLOOKUP(A290,スキル!$A:$K,11,0)-1,0,SUM(OFFSET(スキル!$A$2,MATCH(A290,スキル!$A$3:$A$1048576,0),F290+4,1,5-F290)))))</f>
        <v/>
      </c>
      <c r="M290" s="10">
        <f>IF(F290="",VLOOKUP(A290,スキル!$A:$K,10,0),IF(F290=VLOOKUP(A290,スキル!$A:$K,11,0),"Ｘ",K290+L290))</f>
        <v>32</v>
      </c>
      <c r="N290" s="11">
        <f>IF(C290="イベ","-",VLOOKUP(A290,スキル!$A:$K,10,0)*IF(C290="ハピ",10000,30000))</f>
        <v>960000</v>
      </c>
      <c r="O290" s="11">
        <f t="shared" si="1"/>
        <v>0</v>
      </c>
      <c r="P290" s="11">
        <f>IF(C290="イベ","-",IF(F290=VLOOKUP(A290,スキル!$A:$K,11,0),0,IF(C290="ハピ",M290*10000,M290*30000)))</f>
        <v>960000</v>
      </c>
      <c r="Q290" s="15" t="str">
        <f>VLOOKUP(A290,スキル!$A$3:$M$1000,13,0)</f>
        <v>ミッキーマークの数だけタップした周りのツムを消すよ！</v>
      </c>
    </row>
    <row r="291" spans="1:17" ht="18" customHeight="1">
      <c r="A291" s="7">
        <v>289</v>
      </c>
      <c r="C291" s="7" t="s">
        <v>49</v>
      </c>
      <c r="D291" s="7" t="s">
        <v>455</v>
      </c>
      <c r="E291" s="8" t="str">
        <f t="shared" si="0"/>
        <v>イベ</v>
      </c>
      <c r="H291" s="7" t="str">
        <f>IF(F291="","",IF(F291=VLOOKUP(A291,スキル!$A:$K,11,0),"ス",VLOOKUP(A291,スキル!$A:$J,F291+4,FALSE)))</f>
        <v/>
      </c>
      <c r="I291" s="7" t="str">
        <f>IF(F291="","",IF(F291=VLOOKUP(A291,スキル!$A:$K,11,0),"キ",100/H291))</f>
        <v/>
      </c>
      <c r="J291" s="7" t="str">
        <f>IF(F291="","",IF(F291=VLOOKUP(A291,スキル!$A:$K,11,0),"ル",ROUND(G291/I291,1)))</f>
        <v/>
      </c>
      <c r="K291" s="10" t="str">
        <f>IF(F291="","",IF(F291=VLOOKUP(A291,スキル!$A:$K,11,0),"Ｍ",ROUND(H291-J291,0)))</f>
        <v/>
      </c>
      <c r="L291" s="7" t="str">
        <f ca="1">IF(F291="","",IF(F291=VLOOKUP(A291,スキル!$A:$K,11,0),"Ａ",IF(F291=VLOOKUP(A291,スキル!$A:$K,11,0)-1,0,SUM(OFFSET(スキル!$A$2,MATCH(A291,スキル!$A$3:$A$1048576,0),F291+4,1,5-F291)))))</f>
        <v/>
      </c>
      <c r="M291" s="10">
        <f>IF(F291="",VLOOKUP(A291,スキル!$A:$K,10,0),IF(F291=VLOOKUP(A291,スキル!$A:$K,11,0),"Ｘ",K291+L291))</f>
        <v>3</v>
      </c>
      <c r="N291" s="11" t="str">
        <f>IF(C291="イベ","-",VLOOKUP(A291,スキル!$A:$K,10,0)*IF(C291="ハピ",10000,30000))</f>
        <v>-</v>
      </c>
      <c r="O291" s="11" t="str">
        <f t="shared" si="1"/>
        <v>-</v>
      </c>
      <c r="P291" s="11" t="str">
        <f>IF(C291="イベ","-",IF(F291=VLOOKUP(A291,スキル!$A:$K,11,0),0,IF(C291="ハピ",M291*10000,M291*30000)))</f>
        <v>-</v>
      </c>
      <c r="Q291" s="15" t="str">
        <f>VLOOKUP(A291,スキル!$A$3:$M$1000,13,0)</f>
        <v>画面中央にシャドウが増えるよ！</v>
      </c>
    </row>
    <row r="292" spans="1:17" ht="18" customHeight="1">
      <c r="A292" s="7">
        <v>290</v>
      </c>
      <c r="C292" s="7" t="s">
        <v>46</v>
      </c>
      <c r="D292" s="7" t="s">
        <v>457</v>
      </c>
      <c r="E292" s="8" t="str">
        <f t="shared" si="0"/>
        <v>期間</v>
      </c>
      <c r="H292" s="7" t="str">
        <f>IF(F292="","",IF(F292=VLOOKUP(A292,スキル!$A:$K,11,0),"ス",VLOOKUP(A292,スキル!$A:$J,F292+4,FALSE)))</f>
        <v/>
      </c>
      <c r="I292" s="7" t="str">
        <f>IF(F292="","",IF(F292=VLOOKUP(A292,スキル!$A:$K,11,0),"キ",100/H292))</f>
        <v/>
      </c>
      <c r="J292" s="7" t="str">
        <f>IF(F292="","",IF(F292=VLOOKUP(A292,スキル!$A:$K,11,0),"ル",ROUND(G292/I292,1)))</f>
        <v/>
      </c>
      <c r="K292" s="10" t="str">
        <f>IF(F292="","",IF(F292=VLOOKUP(A292,スキル!$A:$K,11,0),"Ｍ",ROUND(H292-J292,0)))</f>
        <v/>
      </c>
      <c r="L292" s="7" t="str">
        <f ca="1">IF(F292="","",IF(F292=VLOOKUP(A292,スキル!$A:$K,11,0),"Ａ",IF(F292=VLOOKUP(A292,スキル!$A:$K,11,0)-1,0,SUM(OFFSET(スキル!$A$2,MATCH(A292,スキル!$A$3:$A$1048576,0),F292+4,1,5-F292)))))</f>
        <v/>
      </c>
      <c r="M292" s="10">
        <f>IF(F292="",VLOOKUP(A292,スキル!$A:$K,10,0),IF(F292=VLOOKUP(A292,スキル!$A:$K,11,0),"Ｘ",K292+L292))</f>
        <v>36</v>
      </c>
      <c r="N292" s="11">
        <f>IF(C292="イベ","-",VLOOKUP(A292,スキル!$A:$K,10,0)*IF(C292="ハピ",10000,30000))</f>
        <v>1080000</v>
      </c>
      <c r="O292" s="11">
        <f t="shared" si="1"/>
        <v>0</v>
      </c>
      <c r="P292" s="11">
        <f>IF(C292="イベ","-",IF(F292=VLOOKUP(A292,スキル!$A:$K,11,0),0,IF(C292="ハピ",M292*10000,M292*30000)))</f>
        <v>1080000</v>
      </c>
      <c r="Q292" s="15" t="str">
        <f>VLOOKUP(A292,スキル!$A$3:$M$1000,13,0)</f>
        <v>縦ライン状にツムを消すよ！</v>
      </c>
    </row>
    <row r="293" spans="1:17" ht="18" customHeight="1">
      <c r="A293" s="7">
        <v>291</v>
      </c>
      <c r="C293" s="7" t="s">
        <v>46</v>
      </c>
      <c r="D293" s="7" t="s">
        <v>458</v>
      </c>
      <c r="E293" s="8" t="str">
        <f t="shared" si="0"/>
        <v>期間</v>
      </c>
      <c r="H293" s="7" t="str">
        <f>IF(F293="","",IF(F293=VLOOKUP(A293,スキル!$A:$K,11,0),"ス",VLOOKUP(A293,スキル!$A:$J,F293+4,FALSE)))</f>
        <v/>
      </c>
      <c r="I293" s="7" t="str">
        <f>IF(F293="","",IF(F293=VLOOKUP(A293,スキル!$A:$K,11,0),"キ",100/H293))</f>
        <v/>
      </c>
      <c r="J293" s="7" t="str">
        <f>IF(F293="","",IF(F293=VLOOKUP(A293,スキル!$A:$K,11,0),"ル",ROUND(G293/I293,1)))</f>
        <v/>
      </c>
      <c r="K293" s="10" t="str">
        <f>IF(F293="","",IF(F293=VLOOKUP(A293,スキル!$A:$K,11,0),"Ｍ",ROUND(H293-J293,0)))</f>
        <v/>
      </c>
      <c r="L293" s="7" t="str">
        <f ca="1">IF(F293="","",IF(F293=VLOOKUP(A293,スキル!$A:$K,11,0),"Ａ",IF(F293=VLOOKUP(A293,スキル!$A:$K,11,0)-1,0,SUM(OFFSET(スキル!$A$2,MATCH(A293,スキル!$A$3:$A$1048576,0),F293+4,1,5-F293)))))</f>
        <v/>
      </c>
      <c r="M293" s="10">
        <f>IF(F293="",VLOOKUP(A293,スキル!$A:$K,10,0),IF(F293=VLOOKUP(A293,スキル!$A:$K,11,0),"Ｘ",K293+L293))</f>
        <v>32</v>
      </c>
      <c r="N293" s="11">
        <f>IF(C293="イベ","-",VLOOKUP(A293,スキル!$A:$K,10,0)*IF(C293="ハピ",10000,30000))</f>
        <v>960000</v>
      </c>
      <c r="O293" s="11">
        <f t="shared" si="1"/>
        <v>0</v>
      </c>
      <c r="P293" s="11">
        <f>IF(C293="イベ","-",IF(F293=VLOOKUP(A293,スキル!$A:$K,11,0),0,IF(C293="ハピ",M293*10000,M293*30000)))</f>
        <v>960000</v>
      </c>
      <c r="Q293" s="15" t="str">
        <f>VLOOKUP(A293,スキル!$A$3:$M$1000,13,0)</f>
        <v>画面中央のツムをまとめて消すよ！</v>
      </c>
    </row>
    <row r="294" spans="1:17" ht="18" customHeight="1">
      <c r="A294" s="7">
        <v>292</v>
      </c>
      <c r="C294" s="7" t="s">
        <v>46</v>
      </c>
      <c r="D294" s="7" t="s">
        <v>459</v>
      </c>
      <c r="E294" s="8" t="str">
        <f t="shared" si="0"/>
        <v>期間</v>
      </c>
      <c r="H294" s="7" t="str">
        <f>IF(F294="","",IF(F294=VLOOKUP(A294,スキル!$A:$K,11,0),"ス",VLOOKUP(A294,スキル!$A:$J,F294+4,FALSE)))</f>
        <v/>
      </c>
      <c r="I294" s="7" t="str">
        <f>IF(F294="","",IF(F294=VLOOKUP(A294,スキル!$A:$K,11,0),"キ",100/H294))</f>
        <v/>
      </c>
      <c r="J294" s="7" t="str">
        <f>IF(F294="","",IF(F294=VLOOKUP(A294,スキル!$A:$K,11,0),"ル",ROUND(G294/I294,1)))</f>
        <v/>
      </c>
      <c r="K294" s="10" t="str">
        <f>IF(F294="","",IF(F294=VLOOKUP(A294,スキル!$A:$K,11,0),"Ｍ",ROUND(H294-J294,0)))</f>
        <v/>
      </c>
      <c r="L294" s="7" t="str">
        <f ca="1">IF(F294="","",IF(F294=VLOOKUP(A294,スキル!$A:$K,11,0),"Ａ",IF(F294=VLOOKUP(A294,スキル!$A:$K,11,0)-1,0,SUM(OFFSET(スキル!$A$2,MATCH(A294,スキル!$A$3:$A$1048576,0),F294+4,1,5-F294)))))</f>
        <v/>
      </c>
      <c r="M294" s="10">
        <f>IF(F294="",VLOOKUP(A294,スキル!$A:$K,10,0),IF(F294=VLOOKUP(A294,スキル!$A:$K,11,0),"Ｘ",K294+L294))</f>
        <v>32</v>
      </c>
      <c r="N294" s="11">
        <f>IF(C294="イベ","-",VLOOKUP(A294,スキル!$A:$K,10,0)*IF(C294="ハピ",10000,30000))</f>
        <v>960000</v>
      </c>
      <c r="O294" s="11">
        <f t="shared" si="1"/>
        <v>0</v>
      </c>
      <c r="P294" s="11">
        <f>IF(C294="イベ","-",IF(F294=VLOOKUP(A294,スキル!$A:$K,11,0),0,IF(C294="ハピ",M294*10000,M294*30000)))</f>
        <v>960000</v>
      </c>
      <c r="Q294" s="15" t="str">
        <f>VLOOKUP(A294,スキル!$A$3:$M$1000,13,0)</f>
        <v>ビアンカと並ぶとボムに変化するバーナードが出るよ！</v>
      </c>
    </row>
    <row r="295" spans="1:17" ht="18" customHeight="1">
      <c r="A295" s="7">
        <v>293</v>
      </c>
      <c r="B295" s="7">
        <v>85</v>
      </c>
      <c r="C295" s="7" t="s">
        <v>38</v>
      </c>
      <c r="D295" s="7" t="s">
        <v>461</v>
      </c>
      <c r="E295" s="8" t="str">
        <f t="shared" si="0"/>
        <v>常駐</v>
      </c>
      <c r="H295" s="7" t="str">
        <f>IF(F295="","",IF(F295=VLOOKUP(A295,スキル!$A:$K,11,0),"ス",VLOOKUP(A295,スキル!$A:$J,F295+4,FALSE)))</f>
        <v/>
      </c>
      <c r="I295" s="7" t="str">
        <f>IF(F295="","",IF(F295=VLOOKUP(A295,スキル!$A:$K,11,0),"キ",100/H295))</f>
        <v/>
      </c>
      <c r="J295" s="7" t="str">
        <f>IF(F295="","",IF(F295=VLOOKUP(A295,スキル!$A:$K,11,0),"ル",ROUND(G295/I295,1)))</f>
        <v/>
      </c>
      <c r="K295" s="10" t="str">
        <f>IF(F295="","",IF(F295=VLOOKUP(A295,スキル!$A:$K,11,0),"Ｍ",ROUND(H295-J295,0)))</f>
        <v/>
      </c>
      <c r="L295" s="7" t="str">
        <f ca="1">IF(F295="","",IF(F295=VLOOKUP(A295,スキル!$A:$K,11,0),"Ａ",IF(F295=VLOOKUP(A295,スキル!$A:$K,11,0)-1,0,SUM(OFFSET(スキル!$A$2,MATCH(A295,スキル!$A$3:$A$1048576,0),F295+4,1,5-F295)))))</f>
        <v/>
      </c>
      <c r="M295" s="10">
        <f>IF(F295="",VLOOKUP(A295,スキル!$A:$K,10,0),IF(F295=VLOOKUP(A295,スキル!$A:$K,11,0),"Ｘ",K295+L295))</f>
        <v>29</v>
      </c>
      <c r="N295" s="11">
        <f>IF(C295="イベ","-",VLOOKUP(A295,スキル!$A:$K,10,0)*IF(C295="ハピ",10000,30000))</f>
        <v>870000</v>
      </c>
      <c r="O295" s="11">
        <f t="shared" si="1"/>
        <v>0</v>
      </c>
      <c r="P295" s="11">
        <f>IF(C295="イベ","-",IF(F295=VLOOKUP(A295,スキル!$A:$K,11,0),0,IF(C295="ハピ",M295*10000,M295*30000)))</f>
        <v>870000</v>
      </c>
      <c r="Q295" s="15" t="str">
        <f>VLOOKUP(A295,スキル!$A$3:$M$1000,13,0)</f>
        <v>出てきた花をタップ 周りのツムを消すよ！</v>
      </c>
    </row>
    <row r="296" spans="1:17" ht="18" customHeight="1">
      <c r="A296" s="7">
        <v>294</v>
      </c>
      <c r="B296" s="7">
        <v>86</v>
      </c>
      <c r="C296" s="7" t="s">
        <v>38</v>
      </c>
      <c r="D296" s="7" t="s">
        <v>463</v>
      </c>
      <c r="E296" s="8" t="str">
        <f t="shared" si="0"/>
        <v>常駐</v>
      </c>
      <c r="H296" s="7" t="str">
        <f>IF(F296="","",IF(F296=VLOOKUP(A296,スキル!$A:$K,11,0),"ス",VLOOKUP(A296,スキル!$A:$J,F296+4,FALSE)))</f>
        <v/>
      </c>
      <c r="I296" s="7" t="str">
        <f>IF(F296="","",IF(F296=VLOOKUP(A296,スキル!$A:$K,11,0),"キ",100/H296))</f>
        <v/>
      </c>
      <c r="J296" s="7" t="str">
        <f>IF(F296="","",IF(F296=VLOOKUP(A296,スキル!$A:$K,11,0),"ル",ROUND(G296/I296,1)))</f>
        <v/>
      </c>
      <c r="K296" s="10" t="str">
        <f>IF(F296="","",IF(F296=VLOOKUP(A296,スキル!$A:$K,11,0),"Ｍ",ROUND(H296-J296,0)))</f>
        <v/>
      </c>
      <c r="L296" s="7" t="str">
        <f ca="1">IF(F296="","",IF(F296=VLOOKUP(A296,スキル!$A:$K,11,0),"Ａ",IF(F296=VLOOKUP(A296,スキル!$A:$K,11,0)-1,0,SUM(OFFSET(スキル!$A$2,MATCH(A296,スキル!$A$3:$A$1048576,0),F296+4,1,5-F296)))))</f>
        <v/>
      </c>
      <c r="M296" s="10">
        <f>IF(F296="",VLOOKUP(A296,スキル!$A:$K,10,0),IF(F296=VLOOKUP(A296,スキル!$A:$K,11,0),"Ｘ",K296+L296))</f>
        <v>32</v>
      </c>
      <c r="N296" s="11">
        <f>IF(C296="イベ","-",VLOOKUP(A296,スキル!$A:$K,10,0)*IF(C296="ハピ",10000,30000))</f>
        <v>960000</v>
      </c>
      <c r="O296" s="11">
        <f t="shared" si="1"/>
        <v>0</v>
      </c>
      <c r="P296" s="11">
        <f>IF(C296="イベ","-",IF(F296=VLOOKUP(A296,スキル!$A:$K,11,0),0,IF(C296="ハピ",M296*10000,M296*30000)))</f>
        <v>960000</v>
      </c>
      <c r="Q296" s="15" t="str">
        <f>VLOOKUP(A296,スキル!$A$3:$M$1000,13,0)</f>
        <v>少しの間ツムがダッチェスとこども達になるよ！</v>
      </c>
    </row>
    <row r="297" spans="1:17" ht="18" customHeight="1">
      <c r="A297" s="7">
        <v>295</v>
      </c>
      <c r="B297" s="7">
        <v>87</v>
      </c>
      <c r="C297" s="7" t="s">
        <v>38</v>
      </c>
      <c r="D297" s="7" t="s">
        <v>465</v>
      </c>
      <c r="E297" s="8" t="str">
        <f t="shared" si="0"/>
        <v>常駐</v>
      </c>
      <c r="H297" s="7" t="str">
        <f>IF(F297="","",IF(F297=VLOOKUP(A297,スキル!$A:$K,11,0),"ス",VLOOKUP(A297,スキル!$A:$J,F297+4,FALSE)))</f>
        <v/>
      </c>
      <c r="I297" s="7" t="str">
        <f>IF(F297="","",IF(F297=VLOOKUP(A297,スキル!$A:$K,11,0),"キ",100/H297))</f>
        <v/>
      </c>
      <c r="J297" s="7" t="str">
        <f>IF(F297="","",IF(F297=VLOOKUP(A297,スキル!$A:$K,11,0),"ル",ROUND(G297/I297,1)))</f>
        <v/>
      </c>
      <c r="K297" s="10" t="str">
        <f>IF(F297="","",IF(F297=VLOOKUP(A297,スキル!$A:$K,11,0),"Ｍ",ROUND(H297-J297,0)))</f>
        <v/>
      </c>
      <c r="L297" s="7" t="str">
        <f ca="1">IF(F297="","",IF(F297=VLOOKUP(A297,スキル!$A:$K,11,0),"Ａ",IF(F297=VLOOKUP(A297,スキル!$A:$K,11,0)-1,0,SUM(OFFSET(スキル!$A$2,MATCH(A297,スキル!$A$3:$A$1048576,0),F297+4,1,5-F297)))))</f>
        <v/>
      </c>
      <c r="M297" s="10">
        <f>IF(F297="",VLOOKUP(A297,スキル!$A:$K,10,0),IF(F297=VLOOKUP(A297,スキル!$A:$K,11,0),"Ｘ",K297+L297))</f>
        <v>29</v>
      </c>
      <c r="N297" s="11">
        <f>IF(C297="イベ","-",VLOOKUP(A297,スキル!$A:$K,10,0)*IF(C297="ハピ",10000,30000))</f>
        <v>870000</v>
      </c>
      <c r="O297" s="11">
        <f t="shared" si="1"/>
        <v>0</v>
      </c>
      <c r="P297" s="11">
        <f>IF(C297="イベ","-",IF(F297=VLOOKUP(A297,スキル!$A:$K,11,0),0,IF(C297="ハピ",M297*10000,M297*30000)))</f>
        <v>870000</v>
      </c>
      <c r="Q297" s="15" t="str">
        <f>VLOOKUP(A297,スキル!$A$3:$M$1000,13,0)</f>
        <v>縦ライン状にツムを消すよ！</v>
      </c>
    </row>
    <row r="298" spans="1:17" ht="18" customHeight="1">
      <c r="A298" s="7">
        <v>296</v>
      </c>
      <c r="C298" s="7" t="s">
        <v>46</v>
      </c>
      <c r="D298" s="7" t="s">
        <v>466</v>
      </c>
      <c r="E298" s="8" t="str">
        <f t="shared" si="0"/>
        <v>期間</v>
      </c>
      <c r="H298" s="7" t="str">
        <f>IF(F298="","",IF(F298=VLOOKUP(A298,スキル!$A:$K,11,0),"ス",VLOOKUP(A298,スキル!$A:$J,F298+4,FALSE)))</f>
        <v/>
      </c>
      <c r="I298" s="7" t="str">
        <f>IF(F298="","",IF(F298=VLOOKUP(A298,スキル!$A:$K,11,0),"キ",100/H298))</f>
        <v/>
      </c>
      <c r="J298" s="7" t="str">
        <f>IF(F298="","",IF(F298=VLOOKUP(A298,スキル!$A:$K,11,0),"ル",ROUND(G298/I298,1)))</f>
        <v/>
      </c>
      <c r="K298" s="10" t="str">
        <f>IF(F298="","",IF(F298=VLOOKUP(A298,スキル!$A:$K,11,0),"Ｍ",ROUND(H298-J298,0)))</f>
        <v/>
      </c>
      <c r="L298" s="7" t="str">
        <f ca="1">IF(F298="","",IF(F298=VLOOKUP(A298,スキル!$A:$K,11,0),"Ａ",IF(F298=VLOOKUP(A298,スキル!$A:$K,11,0)-1,0,SUM(OFFSET(スキル!$A$2,MATCH(A298,スキル!$A$3:$A$1048576,0),F298+4,1,5-F298)))))</f>
        <v/>
      </c>
      <c r="M298" s="10">
        <f>IF(F298="",VLOOKUP(A298,スキル!$A:$K,10,0),IF(F298=VLOOKUP(A298,スキル!$A:$K,11,0),"Ｘ",K298+L298))</f>
        <v>29</v>
      </c>
      <c r="N298" s="11">
        <f>IF(C298="イベ","-",VLOOKUP(A298,スキル!$A:$K,10,0)*IF(C298="ハピ",10000,30000))</f>
        <v>870000</v>
      </c>
      <c r="O298" s="11">
        <f t="shared" si="1"/>
        <v>0</v>
      </c>
      <c r="P298" s="11">
        <f>IF(C298="イベ","-",IF(F298=VLOOKUP(A298,スキル!$A:$K,11,0),0,IF(C298="ハピ",M298*10000,M298*30000)))</f>
        <v>870000</v>
      </c>
      <c r="Q298" s="15" t="str">
        <f>VLOOKUP(A298,スキル!$A$3:$M$1000,13,0)</f>
        <v>画面中央のツムをまとめて消すよ！</v>
      </c>
    </row>
    <row r="299" spans="1:17" ht="18" customHeight="1">
      <c r="A299" s="7">
        <v>297</v>
      </c>
      <c r="C299" s="7" t="s">
        <v>46</v>
      </c>
      <c r="D299" s="7" t="s">
        <v>467</v>
      </c>
      <c r="E299" s="8" t="str">
        <f t="shared" si="0"/>
        <v>期間</v>
      </c>
      <c r="H299" s="7" t="str">
        <f>IF(F299="","",IF(F299=VLOOKUP(A299,スキル!$A:$K,11,0),"ス",VLOOKUP(A299,スキル!$A:$J,F299+4,FALSE)))</f>
        <v/>
      </c>
      <c r="I299" s="7" t="str">
        <f>IF(F299="","",IF(F299=VLOOKUP(A299,スキル!$A:$K,11,0),"キ",100/H299))</f>
        <v/>
      </c>
      <c r="J299" s="7" t="str">
        <f>IF(F299="","",IF(F299=VLOOKUP(A299,スキル!$A:$K,11,0),"ル",ROUND(G299/I299,1)))</f>
        <v/>
      </c>
      <c r="K299" s="10" t="str">
        <f>IF(F299="","",IF(F299=VLOOKUP(A299,スキル!$A:$K,11,0),"Ｍ",ROUND(H299-J299,0)))</f>
        <v/>
      </c>
      <c r="L299" s="7" t="str">
        <f ca="1">IF(F299="","",IF(F299=VLOOKUP(A299,スキル!$A:$K,11,0),"Ａ",IF(F299=VLOOKUP(A299,スキル!$A:$K,11,0)-1,0,SUM(OFFSET(スキル!$A$2,MATCH(A299,スキル!$A$3:$A$1048576,0),F299+4,1,5-F299)))))</f>
        <v/>
      </c>
      <c r="M299" s="10">
        <f>IF(F299="",VLOOKUP(A299,スキル!$A:$K,10,0),IF(F299=VLOOKUP(A299,スキル!$A:$K,11,0),"Ｘ",K299+L299))</f>
        <v>36</v>
      </c>
      <c r="N299" s="11">
        <f>IF(C299="イベ","-",VLOOKUP(A299,スキル!$A:$K,10,0)*IF(C299="ハピ",10000,30000))</f>
        <v>1080000</v>
      </c>
      <c r="O299" s="11">
        <f t="shared" si="1"/>
        <v>0</v>
      </c>
      <c r="P299" s="11">
        <f>IF(C299="イベ","-",IF(F299=VLOOKUP(A299,スキル!$A:$K,11,0),0,IF(C299="ハピ",M299*10000,M299*30000)))</f>
        <v>1080000</v>
      </c>
      <c r="Q299" s="15" t="str">
        <f>VLOOKUP(A299,スキル!$A$3:$M$1000,13,0)</f>
        <v>ランダムでツムを消して高得点ツムがでるよ！</v>
      </c>
    </row>
    <row r="300" spans="1:17" ht="18" customHeight="1">
      <c r="A300" s="7">
        <v>298</v>
      </c>
      <c r="C300" s="7" t="s">
        <v>46</v>
      </c>
      <c r="D300" s="7" t="s">
        <v>469</v>
      </c>
      <c r="E300" s="8" t="str">
        <f t="shared" si="0"/>
        <v>期間</v>
      </c>
      <c r="H300" s="7" t="str">
        <f>IF(F300="","",IF(F300=VLOOKUP(A300,スキル!$A:$K,11,0),"ス",VLOOKUP(A300,スキル!$A:$J,F300+4,FALSE)))</f>
        <v/>
      </c>
      <c r="I300" s="7" t="str">
        <f>IF(F300="","",IF(F300=VLOOKUP(A300,スキル!$A:$K,11,0),"キ",100/H300))</f>
        <v/>
      </c>
      <c r="J300" s="7" t="str">
        <f>IF(F300="","",IF(F300=VLOOKUP(A300,スキル!$A:$K,11,0),"ル",ROUND(G300/I300,1)))</f>
        <v/>
      </c>
      <c r="K300" s="10" t="str">
        <f>IF(F300="","",IF(F300=VLOOKUP(A300,スキル!$A:$K,11,0),"Ｍ",ROUND(H300-J300,0)))</f>
        <v/>
      </c>
      <c r="L300" s="7" t="str">
        <f ca="1">IF(F300="","",IF(F300=VLOOKUP(A300,スキル!$A:$K,11,0),"Ａ",IF(F300=VLOOKUP(A300,スキル!$A:$K,11,0)-1,0,SUM(OFFSET(スキル!$A$2,MATCH(A300,スキル!$A$3:$A$1048576,0),F300+4,1,5-F300)))))</f>
        <v/>
      </c>
      <c r="M300" s="10">
        <f>IF(F300="",VLOOKUP(A300,スキル!$A:$K,10,0),IF(F300=VLOOKUP(A300,スキル!$A:$K,11,0),"Ｘ",K300+L300))</f>
        <v>29</v>
      </c>
      <c r="N300" s="11">
        <f>IF(C300="イベ","-",VLOOKUP(A300,スキル!$A:$K,10,0)*IF(C300="ハピ",10000,30000))</f>
        <v>870000</v>
      </c>
      <c r="O300" s="11">
        <f t="shared" si="1"/>
        <v>0</v>
      </c>
      <c r="P300" s="11">
        <f>IF(C300="イベ","-",IF(F300=VLOOKUP(A300,スキル!$A:$K,11,0),0,IF(C300="ハピ",M300*10000,M300*30000)))</f>
        <v>870000</v>
      </c>
      <c r="Q300" s="15" t="str">
        <f>VLOOKUP(A300,スキル!$A$3:$M$1000,13,0)</f>
        <v>フィーバーが始まりVライン状にツムを消すよ！</v>
      </c>
    </row>
    <row r="301" spans="1:17" ht="18" customHeight="1">
      <c r="A301" s="7">
        <v>299</v>
      </c>
      <c r="B301" s="7">
        <v>88</v>
      </c>
      <c r="C301" s="7" t="s">
        <v>38</v>
      </c>
      <c r="D301" s="7" t="s">
        <v>471</v>
      </c>
      <c r="E301" s="8" t="str">
        <f t="shared" si="0"/>
        <v>常駐</v>
      </c>
      <c r="H301" s="7" t="str">
        <f>IF(F301="","",IF(F301=VLOOKUP(A301,スキル!$A:$K,11,0),"ス",VLOOKUP(A301,スキル!$A:$J,F301+4,FALSE)))</f>
        <v/>
      </c>
      <c r="I301" s="7" t="str">
        <f>IF(F301="","",IF(F301=VLOOKUP(A301,スキル!$A:$K,11,0),"キ",100/H301))</f>
        <v/>
      </c>
      <c r="J301" s="7" t="str">
        <f>IF(F301="","",IF(F301=VLOOKUP(A301,スキル!$A:$K,11,0),"ル",ROUND(G301/I301,1)))</f>
        <v/>
      </c>
      <c r="K301" s="10" t="str">
        <f>IF(F301="","",IF(F301=VLOOKUP(A301,スキル!$A:$K,11,0),"Ｍ",ROUND(H301-J301,0)))</f>
        <v/>
      </c>
      <c r="L301" s="7" t="str">
        <f ca="1">IF(F301="","",IF(F301=VLOOKUP(A301,スキル!$A:$K,11,0),"Ａ",IF(F301=VLOOKUP(A301,スキル!$A:$K,11,0)-1,0,SUM(OFFSET(スキル!$A$2,MATCH(A301,スキル!$A$3:$A$1048576,0),F301+4,1,5-F301)))))</f>
        <v/>
      </c>
      <c r="M301" s="10">
        <f>IF(F301="",VLOOKUP(A301,スキル!$A:$K,10,0),IF(F301=VLOOKUP(A301,スキル!$A:$K,11,0),"Ｘ",K301+L301))</f>
        <v>29</v>
      </c>
      <c r="N301" s="11">
        <f>IF(C301="イベ","-",VLOOKUP(A301,スキル!$A:$K,10,0)*IF(C301="ハピ",10000,30000))</f>
        <v>870000</v>
      </c>
      <c r="O301" s="11">
        <f t="shared" si="1"/>
        <v>0</v>
      </c>
      <c r="P301" s="11">
        <f>IF(C301="イベ","-",IF(F301=VLOOKUP(A301,スキル!$A:$K,11,0),0,IF(C301="ハピ",M301*10000,M301*30000)))</f>
        <v>870000</v>
      </c>
      <c r="Q301" s="15" t="str">
        <f>VLOOKUP(A301,スキル!$A$3:$M$1000,13,0)</f>
        <v>少しの間ゆっくりになって 得点が上がるよ！</v>
      </c>
    </row>
    <row r="302" spans="1:17" ht="18" customHeight="1">
      <c r="A302" s="7">
        <v>300</v>
      </c>
      <c r="C302" s="7" t="s">
        <v>46</v>
      </c>
      <c r="D302" s="7" t="s">
        <v>472</v>
      </c>
      <c r="E302" s="8" t="str">
        <f t="shared" si="0"/>
        <v>期間</v>
      </c>
      <c r="H302" s="7" t="str">
        <f>IF(F302="","",IF(F302=VLOOKUP(A302,スキル!$A:$K,11,0),"ス",VLOOKUP(A302,スキル!$A:$J,F302+4,FALSE)))</f>
        <v/>
      </c>
      <c r="I302" s="7" t="str">
        <f>IF(F302="","",IF(F302=VLOOKUP(A302,スキル!$A:$K,11,0),"キ",100/H302))</f>
        <v/>
      </c>
      <c r="J302" s="7" t="str">
        <f>IF(F302="","",IF(F302=VLOOKUP(A302,スキル!$A:$K,11,0),"ル",ROUND(G302/I302,1)))</f>
        <v/>
      </c>
      <c r="K302" s="10" t="str">
        <f>IF(F302="","",IF(F302=VLOOKUP(A302,スキル!$A:$K,11,0),"Ｍ",ROUND(H302-J302,0)))</f>
        <v/>
      </c>
      <c r="L302" s="7" t="str">
        <f ca="1">IF(F302="","",IF(F302=VLOOKUP(A302,スキル!$A:$K,11,0),"Ａ",IF(F302=VLOOKUP(A302,スキル!$A:$K,11,0)-1,0,SUM(OFFSET(スキル!$A$2,MATCH(A302,スキル!$A$3:$A$1048576,0),F302+4,1,5-F302)))))</f>
        <v/>
      </c>
      <c r="M302" s="10">
        <f>IF(F302="",VLOOKUP(A302,スキル!$A:$K,10,0),IF(F302=VLOOKUP(A302,スキル!$A:$K,11,0),"Ｘ",K302+L302))</f>
        <v>32</v>
      </c>
      <c r="N302" s="11">
        <f>IF(C302="イベ","-",VLOOKUP(A302,スキル!$A:$K,10,0)*IF(C302="ハピ",10000,30000))</f>
        <v>960000</v>
      </c>
      <c r="O302" s="11">
        <f t="shared" si="1"/>
        <v>0</v>
      </c>
      <c r="P302" s="11">
        <f>IF(C302="イベ","-",IF(F302=VLOOKUP(A302,スキル!$A:$K,11,0),0,IF(C302="ハピ",M302*10000,M302*30000)))</f>
        <v>960000</v>
      </c>
      <c r="Q302" s="15" t="str">
        <f>VLOOKUP(A302,スキル!$A$3:$M$1000,13,0)</f>
        <v>ジグザグにツムを消すよ！</v>
      </c>
    </row>
    <row r="303" spans="1:17" ht="18" customHeight="1">
      <c r="A303" s="7">
        <v>301</v>
      </c>
      <c r="C303" s="7" t="s">
        <v>46</v>
      </c>
      <c r="D303" s="7" t="s">
        <v>473</v>
      </c>
      <c r="E303" s="8" t="str">
        <f t="shared" si="0"/>
        <v>期間</v>
      </c>
      <c r="H303" s="7" t="str">
        <f>IF(F303="","",IF(F303=VLOOKUP(A303,スキル!$A:$K,11,0),"ス",VLOOKUP(A303,スキル!$A:$J,F303+4,FALSE)))</f>
        <v/>
      </c>
      <c r="I303" s="7" t="str">
        <f>IF(F303="","",IF(F303=VLOOKUP(A303,スキル!$A:$K,11,0),"キ",100/H303))</f>
        <v/>
      </c>
      <c r="J303" s="7" t="str">
        <f>IF(F303="","",IF(F303=VLOOKUP(A303,スキル!$A:$K,11,0),"ル",ROUND(G303/I303,1)))</f>
        <v/>
      </c>
      <c r="K303" s="10" t="str">
        <f>IF(F303="","",IF(F303=VLOOKUP(A303,スキル!$A:$K,11,0),"Ｍ",ROUND(H303-J303,0)))</f>
        <v/>
      </c>
      <c r="L303" s="7" t="str">
        <f ca="1">IF(F303="","",IF(F303=VLOOKUP(A303,スキル!$A:$K,11,0),"Ａ",IF(F303=VLOOKUP(A303,スキル!$A:$K,11,0)-1,0,SUM(OFFSET(スキル!$A$2,MATCH(A303,スキル!$A$3:$A$1048576,0),F303+4,1,5-F303)))))</f>
        <v/>
      </c>
      <c r="M303" s="10">
        <f>IF(F303="",VLOOKUP(A303,スキル!$A:$K,10,0),IF(F303=VLOOKUP(A303,スキル!$A:$K,11,0),"Ｘ",K303+L303))</f>
        <v>32</v>
      </c>
      <c r="N303" s="11">
        <f>IF(C303="イベ","-",VLOOKUP(A303,スキル!$A:$K,10,0)*IF(C303="ハピ",10000,30000))</f>
        <v>960000</v>
      </c>
      <c r="O303" s="11">
        <f t="shared" si="1"/>
        <v>0</v>
      </c>
      <c r="P303" s="11">
        <f>IF(C303="イベ","-",IF(F303=VLOOKUP(A303,スキル!$A:$K,11,0),0,IF(C303="ハピ",M303*10000,M303*30000)))</f>
        <v>960000</v>
      </c>
      <c r="Q303" s="15" t="str">
        <f>VLOOKUP(A303,スキル!$A$3:$M$1000,13,0)</f>
        <v>斜めライン状にツムを消すよ！</v>
      </c>
    </row>
    <row r="304" spans="1:17" ht="18" customHeight="1">
      <c r="A304" s="7">
        <v>302</v>
      </c>
      <c r="C304" s="7" t="s">
        <v>46</v>
      </c>
      <c r="D304" s="7" t="s">
        <v>474</v>
      </c>
      <c r="E304" s="8" t="str">
        <f t="shared" si="0"/>
        <v>期間</v>
      </c>
      <c r="H304" s="7" t="str">
        <f>IF(F304="","",IF(F304=VLOOKUP(A304,スキル!$A:$K,11,0),"ス",VLOOKUP(A304,スキル!$A:$J,F304+4,FALSE)))</f>
        <v/>
      </c>
      <c r="I304" s="7" t="str">
        <f>IF(F304="","",IF(F304=VLOOKUP(A304,スキル!$A:$K,11,0),"キ",100/H304))</f>
        <v/>
      </c>
      <c r="J304" s="7" t="str">
        <f>IF(F304="","",IF(F304=VLOOKUP(A304,スキル!$A:$K,11,0),"ル",ROUND(G304/I304,1)))</f>
        <v/>
      </c>
      <c r="K304" s="10" t="str">
        <f>IF(F304="","",IF(F304=VLOOKUP(A304,スキル!$A:$K,11,0),"Ｍ",ROUND(H304-J304,0)))</f>
        <v/>
      </c>
      <c r="L304" s="7" t="str">
        <f ca="1">IF(F304="","",IF(F304=VLOOKUP(A304,スキル!$A:$K,11,0),"Ａ",IF(F304=VLOOKUP(A304,スキル!$A:$K,11,0)-1,0,SUM(OFFSET(スキル!$A$2,MATCH(A304,スキル!$A$3:$A$1048576,0),F304+4,1,5-F304)))))</f>
        <v/>
      </c>
      <c r="M304" s="10">
        <f>IF(F304="",VLOOKUP(A304,スキル!$A:$K,10,0),IF(F304=VLOOKUP(A304,スキル!$A:$K,11,0),"Ｘ",K304+L304))</f>
        <v>36</v>
      </c>
      <c r="N304" s="11">
        <f>IF(C304="イベ","-",VLOOKUP(A304,スキル!$A:$K,10,0)*IF(C304="ハピ",10000,30000))</f>
        <v>1080000</v>
      </c>
      <c r="O304" s="11">
        <f t="shared" si="1"/>
        <v>0</v>
      </c>
      <c r="P304" s="11">
        <f>IF(C304="イベ","-",IF(F304=VLOOKUP(A304,スキル!$A:$K,11,0),0,IF(C304="ハピ",M304*10000,M304*30000)))</f>
        <v>1080000</v>
      </c>
      <c r="Q304" s="15" t="str">
        <f>VLOOKUP(A304,スキル!$A$3:$M$1000,13,0)</f>
        <v>狙った1種類のツム周辺と縦ライン状のツムを消すよ！</v>
      </c>
    </row>
    <row r="305" spans="1:17" ht="18" customHeight="1">
      <c r="A305" s="7">
        <v>303</v>
      </c>
      <c r="C305" s="7" t="s">
        <v>46</v>
      </c>
      <c r="D305" s="7" t="s">
        <v>476</v>
      </c>
      <c r="E305" s="8" t="str">
        <f t="shared" si="0"/>
        <v>期間</v>
      </c>
      <c r="H305" s="7" t="str">
        <f>IF(F305="","",IF(F305=VLOOKUP(A305,スキル!$A:$K,11,0),"ス",VLOOKUP(A305,スキル!$A:$J,F305+4,FALSE)))</f>
        <v/>
      </c>
      <c r="I305" s="7" t="str">
        <f>IF(F305="","",IF(F305=VLOOKUP(A305,スキル!$A:$K,11,0),"キ",100/H305))</f>
        <v/>
      </c>
      <c r="J305" s="7" t="str">
        <f>IF(F305="","",IF(F305=VLOOKUP(A305,スキル!$A:$K,11,0),"ル",ROUND(G305/I305,1)))</f>
        <v/>
      </c>
      <c r="K305" s="10" t="str">
        <f>IF(F305="","",IF(F305=VLOOKUP(A305,スキル!$A:$K,11,0),"Ｍ",ROUND(H305-J305,0)))</f>
        <v/>
      </c>
      <c r="L305" s="7" t="str">
        <f ca="1">IF(F305="","",IF(F305=VLOOKUP(A305,スキル!$A:$K,11,0),"Ａ",IF(F305=VLOOKUP(A305,スキル!$A:$K,11,0)-1,0,SUM(OFFSET(スキル!$A$2,MATCH(A305,スキル!$A$3:$A$1048576,0),F305+4,1,5-F305)))))</f>
        <v/>
      </c>
      <c r="M305" s="10">
        <f>IF(F305="",VLOOKUP(A305,スキル!$A:$K,10,0),IF(F305=VLOOKUP(A305,スキル!$A:$K,11,0),"Ｘ",K305+L305))</f>
        <v>32</v>
      </c>
      <c r="N305" s="11">
        <f>IF(C305="イベ","-",VLOOKUP(A305,スキル!$A:$K,10,0)*IF(C305="ハピ",10000,30000))</f>
        <v>960000</v>
      </c>
      <c r="O305" s="11">
        <f t="shared" si="1"/>
        <v>0</v>
      </c>
      <c r="P305" s="11">
        <f>IF(C305="イベ","-",IF(F305=VLOOKUP(A305,スキル!$A:$K,11,0),0,IF(C305="ハピ",M305*10000,M305*30000)))</f>
        <v>960000</v>
      </c>
      <c r="Q305" s="15" t="str">
        <f>VLOOKUP(A305,スキル!$A$3:$M$1000,13,0)</f>
        <v>逆三角状にツムを消すよ！</v>
      </c>
    </row>
    <row r="306" spans="1:17" ht="18" customHeight="1">
      <c r="A306" s="7">
        <v>304</v>
      </c>
      <c r="C306" s="7" t="s">
        <v>46</v>
      </c>
      <c r="D306" s="7" t="s">
        <v>478</v>
      </c>
      <c r="E306" s="8" t="str">
        <f t="shared" si="0"/>
        <v>期間</v>
      </c>
      <c r="H306" s="7" t="str">
        <f>IF(F306="","",IF(F306=VLOOKUP(A306,スキル!$A:$K,11,0),"ス",VLOOKUP(A306,スキル!$A:$J,F306+4,FALSE)))</f>
        <v/>
      </c>
      <c r="I306" s="7" t="str">
        <f>IF(F306="","",IF(F306=VLOOKUP(A306,スキル!$A:$K,11,0),"キ",100/H306))</f>
        <v/>
      </c>
      <c r="J306" s="7" t="str">
        <f>IF(F306="","",IF(F306=VLOOKUP(A306,スキル!$A:$K,11,0),"ル",ROUND(G306/I306,1)))</f>
        <v/>
      </c>
      <c r="K306" s="10" t="str">
        <f>IF(F306="","",IF(F306=VLOOKUP(A306,スキル!$A:$K,11,0),"Ｍ",ROUND(H306-J306,0)))</f>
        <v/>
      </c>
      <c r="L306" s="7" t="str">
        <f ca="1">IF(F306="","",IF(F306=VLOOKUP(A306,スキル!$A:$K,11,0),"Ａ",IF(F306=VLOOKUP(A306,スキル!$A:$K,11,0)-1,0,SUM(OFFSET(スキル!$A$2,MATCH(A306,スキル!$A$3:$A$1048576,0),F306+4,1,5-F306)))))</f>
        <v/>
      </c>
      <c r="M306" s="10">
        <f>IF(F306="",VLOOKUP(A306,スキル!$A:$K,10,0),IF(F306=VLOOKUP(A306,スキル!$A:$K,11,0),"Ｘ",K306+L306))</f>
        <v>32</v>
      </c>
      <c r="N306" s="11">
        <f>IF(C306="イベ","-",VLOOKUP(A306,スキル!$A:$K,10,0)*IF(C306="ハピ",10000,30000))</f>
        <v>960000</v>
      </c>
      <c r="O306" s="11">
        <f t="shared" si="1"/>
        <v>0</v>
      </c>
      <c r="P306" s="11">
        <f>IF(C306="イベ","-",IF(F306=VLOOKUP(A306,スキル!$A:$K,11,0),0,IF(C306="ハピ",M306*10000,M306*30000)))</f>
        <v>960000</v>
      </c>
      <c r="Q306" s="15" t="str">
        <f>VLOOKUP(A306,スキル!$A$3:$M$1000,13,0)</f>
        <v>縦ライン状にツムを消すよ！</v>
      </c>
    </row>
    <row r="307" spans="1:17" ht="18" customHeight="1">
      <c r="A307" s="7">
        <v>305</v>
      </c>
      <c r="C307" s="7" t="s">
        <v>46</v>
      </c>
      <c r="D307" s="7" t="s">
        <v>479</v>
      </c>
      <c r="E307" s="8" t="str">
        <f t="shared" si="0"/>
        <v>期間</v>
      </c>
      <c r="H307" s="7" t="str">
        <f>IF(F307="","",IF(F307=VLOOKUP(A307,スキル!$A:$K,11,0),"ス",VLOOKUP(A307,スキル!$A:$J,F307+4,FALSE)))</f>
        <v/>
      </c>
      <c r="I307" s="7" t="str">
        <f>IF(F307="","",IF(F307=VLOOKUP(A307,スキル!$A:$K,11,0),"キ",100/H307))</f>
        <v/>
      </c>
      <c r="J307" s="7" t="str">
        <f>IF(F307="","",IF(F307=VLOOKUP(A307,スキル!$A:$K,11,0),"ル",ROUND(G307/I307,1)))</f>
        <v/>
      </c>
      <c r="K307" s="10" t="str">
        <f>IF(F307="","",IF(F307=VLOOKUP(A307,スキル!$A:$K,11,0),"Ｍ",ROUND(H307-J307,0)))</f>
        <v/>
      </c>
      <c r="L307" s="7" t="str">
        <f ca="1">IF(F307="","",IF(F307=VLOOKUP(A307,スキル!$A:$K,11,0),"Ａ",IF(F307=VLOOKUP(A307,スキル!$A:$K,11,0)-1,0,SUM(OFFSET(スキル!$A$2,MATCH(A307,スキル!$A$3:$A$1048576,0),F307+4,1,5-F307)))))</f>
        <v/>
      </c>
      <c r="M307" s="10">
        <f>IF(F307="",VLOOKUP(A307,スキル!$A:$K,10,0),IF(F307=VLOOKUP(A307,スキル!$A:$K,11,0),"Ｘ",K307+L307))</f>
        <v>32</v>
      </c>
      <c r="N307" s="11">
        <f>IF(C307="イベ","-",VLOOKUP(A307,スキル!$A:$K,10,0)*IF(C307="ハピ",10000,30000))</f>
        <v>960000</v>
      </c>
      <c r="O307" s="11">
        <f t="shared" si="1"/>
        <v>0</v>
      </c>
      <c r="P307" s="11">
        <f>IF(C307="イベ","-",IF(F307=VLOOKUP(A307,スキル!$A:$K,11,0),0,IF(C307="ハピ",M307*10000,M307*30000)))</f>
        <v>960000</v>
      </c>
      <c r="Q307" s="15" t="str">
        <f>VLOOKUP(A307,スキル!$A$3:$M$1000,13,0)</f>
        <v>縦ライン状にツムを消すよ！</v>
      </c>
    </row>
    <row r="308" spans="1:17" ht="18" customHeight="1">
      <c r="A308" s="7">
        <v>306</v>
      </c>
      <c r="C308" s="7" t="s">
        <v>46</v>
      </c>
      <c r="D308" s="7" t="s">
        <v>480</v>
      </c>
      <c r="E308" s="8" t="str">
        <f t="shared" si="0"/>
        <v>期間</v>
      </c>
      <c r="H308" s="7" t="str">
        <f>IF(F308="","",IF(F308=VLOOKUP(A308,スキル!$A:$K,11,0),"ス",VLOOKUP(A308,スキル!$A:$J,F308+4,FALSE)))</f>
        <v/>
      </c>
      <c r="I308" s="7" t="str">
        <f>IF(F308="","",IF(F308=VLOOKUP(A308,スキル!$A:$K,11,0),"キ",100/H308))</f>
        <v/>
      </c>
      <c r="J308" s="7" t="str">
        <f>IF(F308="","",IF(F308=VLOOKUP(A308,スキル!$A:$K,11,0),"ル",ROUND(G308/I308,1)))</f>
        <v/>
      </c>
      <c r="K308" s="10" t="str">
        <f>IF(F308="","",IF(F308=VLOOKUP(A308,スキル!$A:$K,11,0),"Ｍ",ROUND(H308-J308,0)))</f>
        <v/>
      </c>
      <c r="L308" s="7" t="str">
        <f ca="1">IF(F308="","",IF(F308=VLOOKUP(A308,スキル!$A:$K,11,0),"Ａ",IF(F308=VLOOKUP(A308,スキル!$A:$K,11,0)-1,0,SUM(OFFSET(スキル!$A$2,MATCH(A308,スキル!$A$3:$A$1048576,0),F308+4,1,5-F308)))))</f>
        <v/>
      </c>
      <c r="M308" s="10">
        <f>IF(F308="",VLOOKUP(A308,スキル!$A:$K,10,0),IF(F308=VLOOKUP(A308,スキル!$A:$K,11,0),"Ｘ",K308+L308))</f>
        <v>29</v>
      </c>
      <c r="N308" s="11">
        <f>IF(C308="イベ","-",VLOOKUP(A308,スキル!$A:$K,10,0)*IF(C308="ハピ",10000,30000))</f>
        <v>870000</v>
      </c>
      <c r="O308" s="11">
        <f t="shared" si="1"/>
        <v>0</v>
      </c>
      <c r="P308" s="11">
        <f>IF(C308="イベ","-",IF(F308=VLOOKUP(A308,スキル!$A:$K,11,0),0,IF(C308="ハピ",M308*10000,M308*30000)))</f>
        <v>870000</v>
      </c>
      <c r="Q308" s="15" t="str">
        <f>VLOOKUP(A308,スキル!$A$3:$M$1000,13,0)</f>
        <v>数ヶ所でまとまってツムを消すよ！</v>
      </c>
    </row>
    <row r="309" spans="1:17" ht="18" customHeight="1">
      <c r="A309" s="7">
        <v>307</v>
      </c>
      <c r="C309" s="7" t="s">
        <v>46</v>
      </c>
      <c r="D309" s="7" t="s">
        <v>481</v>
      </c>
      <c r="E309" s="8" t="str">
        <f t="shared" si="0"/>
        <v>期間</v>
      </c>
      <c r="H309" s="7" t="str">
        <f>IF(F309="","",IF(F309=VLOOKUP(A309,スキル!$A:$K,11,0),"ス",VLOOKUP(A309,スキル!$A:$J,F309+4,FALSE)))</f>
        <v/>
      </c>
      <c r="I309" s="7" t="str">
        <f>IF(F309="","",IF(F309=VLOOKUP(A309,スキル!$A:$K,11,0),"キ",100/H309))</f>
        <v/>
      </c>
      <c r="J309" s="7" t="str">
        <f>IF(F309="","",IF(F309=VLOOKUP(A309,スキル!$A:$K,11,0),"ル",ROUND(G309/I309,1)))</f>
        <v/>
      </c>
      <c r="K309" s="10" t="str">
        <f>IF(F309="","",IF(F309=VLOOKUP(A309,スキル!$A:$K,11,0),"Ｍ",ROUND(H309-J309,0)))</f>
        <v/>
      </c>
      <c r="L309" s="7" t="str">
        <f ca="1">IF(F309="","",IF(F309=VLOOKUP(A309,スキル!$A:$K,11,0),"Ａ",IF(F309=VLOOKUP(A309,スキル!$A:$K,11,0)-1,0,SUM(OFFSET(スキル!$A$2,MATCH(A309,スキル!$A$3:$A$1048576,0),F309+4,1,5-F309)))))</f>
        <v/>
      </c>
      <c r="M309" s="10">
        <f>IF(F309="",VLOOKUP(A309,スキル!$A:$K,10,0),IF(F309=VLOOKUP(A309,スキル!$A:$K,11,0),"Ｘ",K309+L309))</f>
        <v>36</v>
      </c>
      <c r="N309" s="11">
        <f>IF(C309="イベ","-",VLOOKUP(A309,スキル!$A:$K,10,0)*IF(C309="ハピ",10000,30000))</f>
        <v>1080000</v>
      </c>
      <c r="O309" s="11">
        <f t="shared" si="1"/>
        <v>0</v>
      </c>
      <c r="P309" s="11">
        <f>IF(C309="イベ","-",IF(F309=VLOOKUP(A309,スキル!$A:$K,11,0),0,IF(C309="ハピ",M309*10000,M309*30000)))</f>
        <v>1080000</v>
      </c>
      <c r="Q309" s="15" t="str">
        <f>VLOOKUP(A309,スキル!$A$3:$M$1000,13,0)</f>
        <v>左右と画面中央のツムを消すよ！</v>
      </c>
    </row>
    <row r="310" spans="1:17" ht="18" customHeight="1">
      <c r="A310" s="7">
        <v>308</v>
      </c>
      <c r="C310" s="7" t="s">
        <v>46</v>
      </c>
      <c r="D310" s="7" t="s">
        <v>483</v>
      </c>
      <c r="E310" s="8" t="str">
        <f t="shared" si="0"/>
        <v>期間</v>
      </c>
      <c r="H310" s="7" t="str">
        <f>IF(F310="","",IF(F310=VLOOKUP(A310,スキル!$A:$K,11,0),"ス",VLOOKUP(A310,スキル!$A:$J,F310+4,FALSE)))</f>
        <v/>
      </c>
      <c r="I310" s="7" t="str">
        <f>IF(F310="","",IF(F310=VLOOKUP(A310,スキル!$A:$K,11,0),"キ",100/H310))</f>
        <v/>
      </c>
      <c r="J310" s="7" t="str">
        <f>IF(F310="","",IF(F310=VLOOKUP(A310,スキル!$A:$K,11,0),"ル",ROUND(G310/I310,1)))</f>
        <v/>
      </c>
      <c r="K310" s="10" t="str">
        <f>IF(F310="","",IF(F310=VLOOKUP(A310,スキル!$A:$K,11,0),"Ｍ",ROUND(H310-J310,0)))</f>
        <v/>
      </c>
      <c r="L310" s="7" t="str">
        <f ca="1">IF(F310="","",IF(F310=VLOOKUP(A310,スキル!$A:$K,11,0),"Ａ",IF(F310=VLOOKUP(A310,スキル!$A:$K,11,0)-1,0,SUM(OFFSET(スキル!$A$2,MATCH(A310,スキル!$A$3:$A$1048576,0),F310+4,1,5-F310)))))</f>
        <v/>
      </c>
      <c r="M310" s="10">
        <f>IF(F310="",VLOOKUP(A310,スキル!$A:$K,10,0),IF(F310=VLOOKUP(A310,スキル!$A:$K,11,0),"Ｘ",K310+L310))</f>
        <v>32</v>
      </c>
      <c r="N310" s="11">
        <f>IF(C310="イベ","-",VLOOKUP(A310,スキル!$A:$K,10,0)*IF(C310="ハピ",10000,30000))</f>
        <v>960000</v>
      </c>
      <c r="O310" s="11">
        <f t="shared" si="1"/>
        <v>0</v>
      </c>
      <c r="P310" s="11">
        <f>IF(C310="イベ","-",IF(F310=VLOOKUP(A310,スキル!$A:$K,11,0),0,IF(C310="ハピ",M310*10000,M310*30000)))</f>
        <v>960000</v>
      </c>
      <c r="Q310" s="15" t="str">
        <f>VLOOKUP(A310,スキル!$A$3:$M$1000,13,0)</f>
        <v>ツムがあつまって特別なボムが出るよ！</v>
      </c>
    </row>
    <row r="311" spans="1:17" ht="18" customHeight="1">
      <c r="A311" s="7">
        <v>309</v>
      </c>
      <c r="C311" s="7" t="s">
        <v>46</v>
      </c>
      <c r="D311" s="7" t="s">
        <v>485</v>
      </c>
      <c r="E311" s="8" t="str">
        <f t="shared" si="0"/>
        <v>期間</v>
      </c>
      <c r="H311" s="7" t="str">
        <f>IF(F311="","",IF(F311=VLOOKUP(A311,スキル!$A:$K,11,0),"ス",VLOOKUP(A311,スキル!$A:$J,F311+4,FALSE)))</f>
        <v/>
      </c>
      <c r="I311" s="7" t="str">
        <f>IF(F311="","",IF(F311=VLOOKUP(A311,スキル!$A:$K,11,0),"キ",100/H311))</f>
        <v/>
      </c>
      <c r="J311" s="7" t="str">
        <f>IF(F311="","",IF(F311=VLOOKUP(A311,スキル!$A:$K,11,0),"ル",ROUND(G311/I311,1)))</f>
        <v/>
      </c>
      <c r="K311" s="10" t="str">
        <f>IF(F311="","",IF(F311=VLOOKUP(A311,スキル!$A:$K,11,0),"Ｍ",ROUND(H311-J311,0)))</f>
        <v/>
      </c>
      <c r="L311" s="7" t="str">
        <f ca="1">IF(F311="","",IF(F311=VLOOKUP(A311,スキル!$A:$K,11,0),"Ａ",IF(F311=VLOOKUP(A311,スキル!$A:$K,11,0)-1,0,SUM(OFFSET(スキル!$A$2,MATCH(A311,スキル!$A$3:$A$1048576,0),F311+4,1,5-F311)))))</f>
        <v/>
      </c>
      <c r="M311" s="10">
        <f>IF(F311="",VLOOKUP(A311,スキル!$A:$K,10,0),IF(F311=VLOOKUP(A311,スキル!$A:$K,11,0),"Ｘ",K311+L311))</f>
        <v>29</v>
      </c>
      <c r="N311" s="11">
        <f>IF(C311="イベ","-",VLOOKUP(A311,スキル!$A:$K,10,0)*IF(C311="ハピ",10000,30000))</f>
        <v>870000</v>
      </c>
      <c r="O311" s="11">
        <f t="shared" si="1"/>
        <v>0</v>
      </c>
      <c r="P311" s="11">
        <f>IF(C311="イベ","-",IF(F311=VLOOKUP(A311,スキル!$A:$K,11,0),0,IF(C311="ハピ",M311*10000,M311*30000)))</f>
        <v>870000</v>
      </c>
      <c r="Q311" s="15" t="str">
        <f>VLOOKUP(A311,スキル!$A$3:$M$1000,13,0)</f>
        <v>縦ライン状にツムを消すよ！</v>
      </c>
    </row>
    <row r="312" spans="1:17" ht="18" customHeight="1">
      <c r="A312" s="7">
        <v>310</v>
      </c>
      <c r="C312" s="7" t="s">
        <v>46</v>
      </c>
      <c r="D312" s="7" t="s">
        <v>486</v>
      </c>
      <c r="E312" s="8" t="str">
        <f t="shared" si="0"/>
        <v>期間</v>
      </c>
      <c r="H312" s="7" t="str">
        <f>IF(F312="","",IF(F312=VLOOKUP(A312,スキル!$A:$K,11,0),"ス",VLOOKUP(A312,スキル!$A:$J,F312+4,FALSE)))</f>
        <v/>
      </c>
      <c r="I312" s="7" t="str">
        <f>IF(F312="","",IF(F312=VLOOKUP(A312,スキル!$A:$K,11,0),"キ",100/H312))</f>
        <v/>
      </c>
      <c r="J312" s="7" t="str">
        <f>IF(F312="","",IF(F312=VLOOKUP(A312,スキル!$A:$K,11,0),"ル",ROUND(G312/I312,1)))</f>
        <v/>
      </c>
      <c r="K312" s="10" t="str">
        <f>IF(F312="","",IF(F312=VLOOKUP(A312,スキル!$A:$K,11,0),"Ｍ",ROUND(H312-J312,0)))</f>
        <v/>
      </c>
      <c r="L312" s="7" t="str">
        <f ca="1">IF(F312="","",IF(F312=VLOOKUP(A312,スキル!$A:$K,11,0),"Ａ",IF(F312=VLOOKUP(A312,スキル!$A:$K,11,0)-1,0,SUM(OFFSET(スキル!$A$2,MATCH(A312,スキル!$A$3:$A$1048576,0),F312+4,1,5-F312)))))</f>
        <v/>
      </c>
      <c r="M312" s="10">
        <f>IF(F312="",VLOOKUP(A312,スキル!$A:$K,10,0),IF(F312=VLOOKUP(A312,スキル!$A:$K,11,0),"Ｘ",K312+L312))</f>
        <v>29</v>
      </c>
      <c r="N312" s="11">
        <f>IF(C312="イベ","-",VLOOKUP(A312,スキル!$A:$K,10,0)*IF(C312="ハピ",10000,30000))</f>
        <v>870000</v>
      </c>
      <c r="O312" s="11">
        <f t="shared" si="1"/>
        <v>0</v>
      </c>
      <c r="P312" s="11">
        <f>IF(C312="イベ","-",IF(F312=VLOOKUP(A312,スキル!$A:$K,11,0),0,IF(C312="ハピ",M312*10000,M312*30000)))</f>
        <v>870000</v>
      </c>
      <c r="Q312" s="15" t="str">
        <f>VLOOKUP(A312,スキル!$A$3:$M$1000,13,0)</f>
        <v>画面中央のツムをまとめて消すよ！</v>
      </c>
    </row>
    <row r="313" spans="1:17" ht="18" customHeight="1">
      <c r="A313" s="7">
        <v>311</v>
      </c>
      <c r="C313" s="7" t="s">
        <v>46</v>
      </c>
      <c r="D313" s="7" t="s">
        <v>487</v>
      </c>
      <c r="E313" s="8" t="str">
        <f t="shared" si="0"/>
        <v>期間</v>
      </c>
      <c r="H313" s="7" t="str">
        <f>IF(F313="","",IF(F313=VLOOKUP(A313,スキル!$A:$K,11,0),"ス",VLOOKUP(A313,スキル!$A:$J,F313+4,FALSE)))</f>
        <v/>
      </c>
      <c r="I313" s="7" t="str">
        <f>IF(F313="","",IF(F313=VLOOKUP(A313,スキル!$A:$K,11,0),"キ",100/H313))</f>
        <v/>
      </c>
      <c r="J313" s="7" t="str">
        <f>IF(F313="","",IF(F313=VLOOKUP(A313,スキル!$A:$K,11,0),"ル",ROUND(G313/I313,1)))</f>
        <v/>
      </c>
      <c r="K313" s="10" t="str">
        <f>IF(F313="","",IF(F313=VLOOKUP(A313,スキル!$A:$K,11,0),"Ｍ",ROUND(H313-J313,0)))</f>
        <v/>
      </c>
      <c r="L313" s="7" t="str">
        <f ca="1">IF(F313="","",IF(F313=VLOOKUP(A313,スキル!$A:$K,11,0),"Ａ",IF(F313=VLOOKUP(A313,スキル!$A:$K,11,0)-1,0,SUM(OFFSET(スキル!$A$2,MATCH(A313,スキル!$A$3:$A$1048576,0),F313+4,1,5-F313)))))</f>
        <v/>
      </c>
      <c r="M313" s="10">
        <f>IF(F313="",VLOOKUP(A313,スキル!$A:$K,10,0),IF(F313=VLOOKUP(A313,スキル!$A:$K,11,0),"Ｘ",K313+L313))</f>
        <v>36</v>
      </c>
      <c r="N313" s="11">
        <f>IF(C313="イベ","-",VLOOKUP(A313,スキル!$A:$K,10,0)*IF(C313="ハピ",10000,30000))</f>
        <v>1080000</v>
      </c>
      <c r="O313" s="11">
        <f t="shared" si="1"/>
        <v>0</v>
      </c>
      <c r="P313" s="11">
        <f>IF(C313="イベ","-",IF(F313=VLOOKUP(A313,スキル!$A:$K,11,0),0,IF(C313="ハピ",M313*10000,M313*30000)))</f>
        <v>1080000</v>
      </c>
      <c r="Q313" s="15" t="str">
        <f>VLOOKUP(A313,スキル!$A$3:$M$1000,13,0)</f>
        <v>一緒に消せるアリ王子がでるよ アリ王子は周りも消すよ！</v>
      </c>
    </row>
    <row r="314" spans="1:17" ht="18" customHeight="1">
      <c r="A314" s="7">
        <v>312</v>
      </c>
      <c r="C314" s="7" t="s">
        <v>46</v>
      </c>
      <c r="D314" s="7" t="s">
        <v>489</v>
      </c>
      <c r="E314" s="8" t="str">
        <f t="shared" si="0"/>
        <v>期間</v>
      </c>
      <c r="H314" s="7" t="str">
        <f>IF(F314="","",IF(F314=VLOOKUP(A314,スキル!$A:$K,11,0),"ス",VLOOKUP(A314,スキル!$A:$J,F314+4,FALSE)))</f>
        <v/>
      </c>
      <c r="I314" s="7" t="str">
        <f>IF(F314="","",IF(F314=VLOOKUP(A314,スキル!$A:$K,11,0),"キ",100/H314))</f>
        <v/>
      </c>
      <c r="J314" s="7" t="str">
        <f>IF(F314="","",IF(F314=VLOOKUP(A314,スキル!$A:$K,11,0),"ル",ROUND(G314/I314,1)))</f>
        <v/>
      </c>
      <c r="K314" s="10" t="str">
        <f>IF(F314="","",IF(F314=VLOOKUP(A314,スキル!$A:$K,11,0),"Ｍ",ROUND(H314-J314,0)))</f>
        <v/>
      </c>
      <c r="L314" s="7" t="str">
        <f ca="1">IF(F314="","",IF(F314=VLOOKUP(A314,スキル!$A:$K,11,0),"Ａ",IF(F314=VLOOKUP(A314,スキル!$A:$K,11,0)-1,0,SUM(OFFSET(スキル!$A$2,MATCH(A314,スキル!$A$3:$A$1048576,0),F314+4,1,5-F314)))))</f>
        <v/>
      </c>
      <c r="M314" s="10">
        <f>IF(F314="",VLOOKUP(A314,スキル!$A:$K,10,0),IF(F314=VLOOKUP(A314,スキル!$A:$K,11,0),"Ｘ",K314+L314))</f>
        <v>36</v>
      </c>
      <c r="N314" s="11">
        <f>IF(C314="イベ","-",VLOOKUP(A314,スキル!$A:$K,10,0)*IF(C314="ハピ",10000,30000))</f>
        <v>1080000</v>
      </c>
      <c r="O314" s="11">
        <f t="shared" si="1"/>
        <v>0</v>
      </c>
      <c r="P314" s="11">
        <f>IF(C314="イベ","-",IF(F314=VLOOKUP(A314,スキル!$A:$K,11,0),0,IF(C314="ハピ",M314*10000,M314*30000)))</f>
        <v>1080000</v>
      </c>
      <c r="Q314" s="15" t="str">
        <f>VLOOKUP(A314,スキル!$A$3:$M$1000,13,0)</f>
        <v>杖を持ったボー・ピープがでるよ 繋ぐと周りのツムも消すよ！</v>
      </c>
    </row>
    <row r="315" spans="1:17" ht="18" customHeight="1">
      <c r="A315" s="7">
        <v>313</v>
      </c>
      <c r="C315" s="7" t="s">
        <v>46</v>
      </c>
      <c r="D315" s="7" t="s">
        <v>491</v>
      </c>
      <c r="E315" s="8" t="str">
        <f t="shared" si="0"/>
        <v>期間</v>
      </c>
      <c r="H315" s="7" t="str">
        <f>IF(F315="","",IF(F315=VLOOKUP(A315,スキル!$A:$K,11,0),"ス",VLOOKUP(A315,スキル!$A:$J,F315+4,FALSE)))</f>
        <v/>
      </c>
      <c r="I315" s="7" t="str">
        <f>IF(F315="","",IF(F315=VLOOKUP(A315,スキル!$A:$K,11,0),"キ",100/H315))</f>
        <v/>
      </c>
      <c r="J315" s="7" t="str">
        <f>IF(F315="","",IF(F315=VLOOKUP(A315,スキル!$A:$K,11,0),"ル",ROUND(G315/I315,1)))</f>
        <v/>
      </c>
      <c r="K315" s="10" t="str">
        <f>IF(F315="","",IF(F315=VLOOKUP(A315,スキル!$A:$K,11,0),"Ｍ",ROUND(H315-J315,0)))</f>
        <v/>
      </c>
      <c r="L315" s="7" t="str">
        <f ca="1">IF(F315="","",IF(F315=VLOOKUP(A315,スキル!$A:$K,11,0),"Ａ",IF(F315=VLOOKUP(A315,スキル!$A:$K,11,0)-1,0,SUM(OFFSET(スキル!$A$2,MATCH(A315,スキル!$A$3:$A$1048576,0),F315+4,1,5-F315)))))</f>
        <v/>
      </c>
      <c r="M315" s="10">
        <f>IF(F315="",VLOOKUP(A315,スキル!$A:$K,10,0),IF(F315=VLOOKUP(A315,スキル!$A:$K,11,0),"Ｘ",K315+L315))</f>
        <v>32</v>
      </c>
      <c r="N315" s="11">
        <f>IF(C315="イベ","-",VLOOKUP(A315,スキル!$A:$K,10,0)*IF(C315="ハピ",10000,30000))</f>
        <v>960000</v>
      </c>
      <c r="O315" s="11">
        <f t="shared" si="1"/>
        <v>0</v>
      </c>
      <c r="P315" s="11">
        <f>IF(C315="イベ","-",IF(F315=VLOOKUP(A315,スキル!$A:$K,11,0),0,IF(C315="ハピ",M315*10000,M315*30000)))</f>
        <v>960000</v>
      </c>
      <c r="Q315" s="15" t="str">
        <f>VLOOKUP(A315,スキル!$A$3:$M$1000,13,0)</f>
        <v>少しの間フォーキーが自動で消えるよ！</v>
      </c>
    </row>
    <row r="316" spans="1:17" ht="18" customHeight="1">
      <c r="A316" s="7">
        <v>314</v>
      </c>
      <c r="C316" s="7" t="s">
        <v>46</v>
      </c>
      <c r="D316" s="7" t="s">
        <v>493</v>
      </c>
      <c r="E316" s="8" t="str">
        <f t="shared" si="0"/>
        <v>期間</v>
      </c>
      <c r="H316" s="7" t="str">
        <f>IF(F316="","",IF(F316=VLOOKUP(A316,スキル!$A:$K,11,0),"ス",VLOOKUP(A316,スキル!$A:$J,F316+4,FALSE)))</f>
        <v/>
      </c>
      <c r="I316" s="7" t="str">
        <f>IF(F316="","",IF(F316=VLOOKUP(A316,スキル!$A:$K,11,0),"キ",100/H316))</f>
        <v/>
      </c>
      <c r="J316" s="7" t="str">
        <f>IF(F316="","",IF(F316=VLOOKUP(A316,スキル!$A:$K,11,0),"ル",ROUND(G316/I316,1)))</f>
        <v/>
      </c>
      <c r="K316" s="10" t="str">
        <f>IF(F316="","",IF(F316=VLOOKUP(A316,スキル!$A:$K,11,0),"Ｍ",ROUND(H316-J316,0)))</f>
        <v/>
      </c>
      <c r="L316" s="7" t="str">
        <f ca="1">IF(F316="","",IF(F316=VLOOKUP(A316,スキル!$A:$K,11,0),"Ａ",IF(F316=VLOOKUP(A316,スキル!$A:$K,11,0)-1,0,SUM(OFFSET(スキル!$A$2,MATCH(A316,スキル!$A$3:$A$1048576,0),F316+4,1,5-F316)))))</f>
        <v/>
      </c>
      <c r="M316" s="10">
        <f>IF(F316="",VLOOKUP(A316,スキル!$A:$K,10,0),IF(F316=VLOOKUP(A316,スキル!$A:$K,11,0),"Ｘ",K316+L316))</f>
        <v>32</v>
      </c>
      <c r="N316" s="11">
        <f>IF(C316="イベ","-",VLOOKUP(A316,スキル!$A:$K,10,0)*IF(C316="ハピ",10000,30000))</f>
        <v>960000</v>
      </c>
      <c r="O316" s="11">
        <f t="shared" si="1"/>
        <v>0</v>
      </c>
      <c r="P316" s="11">
        <f>IF(C316="イベ","-",IF(F316=VLOOKUP(A316,スキル!$A:$K,11,0),0,IF(C316="ハピ",M316*10000,M316*30000)))</f>
        <v>960000</v>
      </c>
      <c r="Q316" s="15" t="str">
        <f>VLOOKUP(A316,スキル!$A$3:$M$1000,13,0)</f>
        <v>数ヶ所でまとまってツムを消すよ！</v>
      </c>
    </row>
    <row r="317" spans="1:17" ht="18" customHeight="1">
      <c r="A317" s="7">
        <v>315</v>
      </c>
      <c r="B317" s="7">
        <v>89</v>
      </c>
      <c r="C317" s="7" t="s">
        <v>38</v>
      </c>
      <c r="D317" s="7" t="s">
        <v>494</v>
      </c>
      <c r="E317" s="8" t="str">
        <f t="shared" si="0"/>
        <v>常駐</v>
      </c>
      <c r="H317" s="7" t="str">
        <f>IF(F317="","",IF(F317=VLOOKUP(A317,スキル!$A:$K,11,0),"ス",VLOOKUP(A317,スキル!$A:$J,F317+4,FALSE)))</f>
        <v/>
      </c>
      <c r="I317" s="7" t="str">
        <f>IF(F317="","",IF(F317=VLOOKUP(A317,スキル!$A:$K,11,0),"キ",100/H317))</f>
        <v/>
      </c>
      <c r="J317" s="7" t="str">
        <f>IF(F317="","",IF(F317=VLOOKUP(A317,スキル!$A:$K,11,0),"ル",ROUND(G317/I317,1)))</f>
        <v/>
      </c>
      <c r="K317" s="10" t="str">
        <f>IF(F317="","",IF(F317=VLOOKUP(A317,スキル!$A:$K,11,0),"Ｍ",ROUND(H317-J317,0)))</f>
        <v/>
      </c>
      <c r="L317" s="7" t="str">
        <f ca="1">IF(F317="","",IF(F317=VLOOKUP(A317,スキル!$A:$K,11,0),"Ａ",IF(F317=VLOOKUP(A317,スキル!$A:$K,11,0)-1,0,SUM(OFFSET(スキル!$A$2,MATCH(A317,スキル!$A$3:$A$1048576,0),F317+4,1,5-F317)))))</f>
        <v/>
      </c>
      <c r="M317" s="10">
        <f>IF(F317="",VLOOKUP(A317,スキル!$A:$K,10,0),IF(F317=VLOOKUP(A317,スキル!$A:$K,11,0),"Ｘ",K317+L317))</f>
        <v>12</v>
      </c>
      <c r="N317" s="11">
        <f>IF(C317="イベ","-",VLOOKUP(A317,スキル!$A:$K,10,0)*IF(C317="ハピ",10000,30000))</f>
        <v>360000</v>
      </c>
      <c r="O317" s="11">
        <f t="shared" si="1"/>
        <v>0</v>
      </c>
      <c r="P317" s="11">
        <f>IF(C317="イベ","-",IF(F317=VLOOKUP(A317,スキル!$A:$K,11,0),0,IF(C317="ハピ",M317*10000,M317*30000)))</f>
        <v>360000</v>
      </c>
      <c r="Q317" s="15" t="str">
        <f>VLOOKUP(A317,スキル!$A$3:$M$1000,13,0)</f>
        <v>横ライン状にツムを消すよ！</v>
      </c>
    </row>
    <row r="318" spans="1:17" ht="18" customHeight="1">
      <c r="A318" s="7">
        <v>316</v>
      </c>
      <c r="C318" s="7" t="s">
        <v>46</v>
      </c>
      <c r="D318" s="7" t="s">
        <v>495</v>
      </c>
      <c r="E318" s="8" t="str">
        <f t="shared" si="0"/>
        <v>期間</v>
      </c>
      <c r="H318" s="7" t="str">
        <f>IF(F318="","",IF(F318=VLOOKUP(A318,スキル!$A:$K,11,0),"ス",VLOOKUP(A318,スキル!$A:$J,F318+4,FALSE)))</f>
        <v/>
      </c>
      <c r="I318" s="7" t="str">
        <f>IF(F318="","",IF(F318=VLOOKUP(A318,スキル!$A:$K,11,0),"キ",100/H318))</f>
        <v/>
      </c>
      <c r="J318" s="7" t="str">
        <f>IF(F318="","",IF(F318=VLOOKUP(A318,スキル!$A:$K,11,0),"ル",ROUND(G318/I318,1)))</f>
        <v/>
      </c>
      <c r="K318" s="10" t="str">
        <f>IF(F318="","",IF(F318=VLOOKUP(A318,スキル!$A:$K,11,0),"Ｍ",ROUND(H318-J318,0)))</f>
        <v/>
      </c>
      <c r="L318" s="7" t="str">
        <f ca="1">IF(F318="","",IF(F318=VLOOKUP(A318,スキル!$A:$K,11,0),"Ａ",IF(F318=VLOOKUP(A318,スキル!$A:$K,11,0)-1,0,SUM(OFFSET(スキル!$A$2,MATCH(A318,スキル!$A$3:$A$1048576,0),F318+4,1,5-F318)))))</f>
        <v/>
      </c>
      <c r="M318" s="10">
        <f>IF(F318="",VLOOKUP(A318,スキル!$A:$K,10,0),IF(F318=VLOOKUP(A318,スキル!$A:$K,11,0),"Ｘ",K318+L318))</f>
        <v>36</v>
      </c>
      <c r="N318" s="11">
        <f>IF(C318="イベ","-",VLOOKUP(A318,スキル!$A:$K,10,0)*IF(C318="ハピ",10000,30000))</f>
        <v>1080000</v>
      </c>
      <c r="O318" s="11">
        <f t="shared" si="1"/>
        <v>0</v>
      </c>
      <c r="P318" s="11">
        <f>IF(C318="イベ","-",IF(F318=VLOOKUP(A318,スキル!$A:$K,11,0),0,IF(C318="ハピ",M318*10000,M318*30000)))</f>
        <v>1080000</v>
      </c>
      <c r="Q318" s="15" t="str">
        <f>VLOOKUP(A318,スキル!$A$3:$M$1000,13,0)</f>
        <v>サークル状にツムを消すよ</v>
      </c>
    </row>
    <row r="319" spans="1:17" ht="18" customHeight="1">
      <c r="A319" s="7">
        <v>317</v>
      </c>
      <c r="C319" s="7" t="s">
        <v>46</v>
      </c>
      <c r="D319" s="7" t="s">
        <v>496</v>
      </c>
      <c r="E319" s="8" t="str">
        <f t="shared" si="0"/>
        <v>期間</v>
      </c>
      <c r="H319" s="7" t="str">
        <f>IF(F319="","",IF(F319=VLOOKUP(A319,スキル!$A:$K,11,0),"ス",VLOOKUP(A319,スキル!$A:$J,F319+4,FALSE)))</f>
        <v/>
      </c>
      <c r="I319" s="7" t="str">
        <f>IF(F319="","",IF(F319=VLOOKUP(A319,スキル!$A:$K,11,0),"キ",100/H319))</f>
        <v/>
      </c>
      <c r="J319" s="7" t="str">
        <f>IF(F319="","",IF(F319=VLOOKUP(A319,スキル!$A:$K,11,0),"ル",ROUND(G319/I319,1)))</f>
        <v/>
      </c>
      <c r="K319" s="10" t="str">
        <f>IF(F319="","",IF(F319=VLOOKUP(A319,スキル!$A:$K,11,0),"Ｍ",ROUND(H319-J319,0)))</f>
        <v/>
      </c>
      <c r="L319" s="7" t="str">
        <f ca="1">IF(F319="","",IF(F319=VLOOKUP(A319,スキル!$A:$K,11,0),"Ａ",IF(F319=VLOOKUP(A319,スキル!$A:$K,11,0)-1,0,SUM(OFFSET(スキル!$A$2,MATCH(A319,スキル!$A$3:$A$1048576,0),F319+4,1,5-F319)))))</f>
        <v/>
      </c>
      <c r="M319" s="10">
        <f>IF(F319="",VLOOKUP(A319,スキル!$A:$K,10,0),IF(F319=VLOOKUP(A319,スキル!$A:$K,11,0),"Ｘ",K319+L319))</f>
        <v>29</v>
      </c>
      <c r="N319" s="11">
        <f>IF(C319="イベ","-",VLOOKUP(A319,スキル!$A:$K,10,0)*IF(C319="ハピ",10000,30000))</f>
        <v>870000</v>
      </c>
      <c r="O319" s="11">
        <f t="shared" si="1"/>
        <v>0</v>
      </c>
      <c r="P319" s="11">
        <f>IF(C319="イベ","-",IF(F319=VLOOKUP(A319,スキル!$A:$K,11,0),0,IF(C319="ハピ",M319*10000,M319*30000)))</f>
        <v>870000</v>
      </c>
      <c r="Q319" s="15" t="str">
        <f>VLOOKUP(A319,スキル!$A$3:$M$1000,13,0)</f>
        <v>画面中央のツムをまとめて消すよ！</v>
      </c>
    </row>
    <row r="320" spans="1:17" ht="18" customHeight="1">
      <c r="A320" s="7">
        <v>318</v>
      </c>
      <c r="C320" s="7" t="s">
        <v>46</v>
      </c>
      <c r="D320" s="7" t="s">
        <v>497</v>
      </c>
      <c r="E320" s="8" t="str">
        <f t="shared" si="0"/>
        <v>期間</v>
      </c>
      <c r="H320" s="7" t="str">
        <f>IF(F320="","",IF(F320=VLOOKUP(A320,スキル!$A:$K,11,0),"ス",VLOOKUP(A320,スキル!$A:$J,F320+4,FALSE)))</f>
        <v/>
      </c>
      <c r="I320" s="7" t="str">
        <f>IF(F320="","",IF(F320=VLOOKUP(A320,スキル!$A:$K,11,0),"キ",100/H320))</f>
        <v/>
      </c>
      <c r="J320" s="7" t="str">
        <f>IF(F320="","",IF(F320=VLOOKUP(A320,スキル!$A:$K,11,0),"ル",ROUND(G320/I320,1)))</f>
        <v/>
      </c>
      <c r="K320" s="10" t="str">
        <f>IF(F320="","",IF(F320=VLOOKUP(A320,スキル!$A:$K,11,0),"Ｍ",ROUND(H320-J320,0)))</f>
        <v/>
      </c>
      <c r="L320" s="7" t="str">
        <f ca="1">IF(F320="","",IF(F320=VLOOKUP(A320,スキル!$A:$K,11,0),"Ａ",IF(F320=VLOOKUP(A320,スキル!$A:$K,11,0)-1,0,SUM(OFFSET(スキル!$A$2,MATCH(A320,スキル!$A$3:$A$1048576,0),F320+4,1,5-F320)))))</f>
        <v/>
      </c>
      <c r="M320" s="10">
        <f>IF(F320="",VLOOKUP(A320,スキル!$A:$K,10,0),IF(F320=VLOOKUP(A320,スキル!$A:$K,11,0),"Ｘ",K320+L320))</f>
        <v>36</v>
      </c>
      <c r="N320" s="11">
        <f>IF(C320="イベ","-",VLOOKUP(A320,スキル!$A:$K,10,0)*IF(C320="ハピ",10000,30000))</f>
        <v>1080000</v>
      </c>
      <c r="O320" s="11">
        <f t="shared" si="1"/>
        <v>0</v>
      </c>
      <c r="P320" s="11">
        <f>IF(C320="イベ","-",IF(F320=VLOOKUP(A320,スキル!$A:$K,11,0),0,IF(C320="ハピ",M320*10000,M320*30000)))</f>
        <v>1080000</v>
      </c>
      <c r="Q320" s="15" t="str">
        <f>VLOOKUP(A320,スキル!$A$3:$M$1000,13,0)</f>
        <v>一緒に消せるQUEENツムがでるよ QUEENツムは周りも消すよ！</v>
      </c>
    </row>
    <row r="321" spans="1:17" ht="18" customHeight="1">
      <c r="A321" s="7">
        <v>319</v>
      </c>
      <c r="C321" s="7" t="s">
        <v>46</v>
      </c>
      <c r="D321" s="7" t="s">
        <v>499</v>
      </c>
      <c r="E321" s="8" t="str">
        <f t="shared" si="0"/>
        <v>期間</v>
      </c>
      <c r="H321" s="7" t="str">
        <f>IF(F321="","",IF(F321=VLOOKUP(A321,スキル!$A:$K,11,0),"ス",VLOOKUP(A321,スキル!$A:$J,F321+4,FALSE)))</f>
        <v/>
      </c>
      <c r="I321" s="7" t="str">
        <f>IF(F321="","",IF(F321=VLOOKUP(A321,スキル!$A:$K,11,0),"キ",100/H321))</f>
        <v/>
      </c>
      <c r="J321" s="7" t="str">
        <f>IF(F321="","",IF(F321=VLOOKUP(A321,スキル!$A:$K,11,0),"ル",ROUND(G321/I321,1)))</f>
        <v/>
      </c>
      <c r="K321" s="10" t="str">
        <f>IF(F321="","",IF(F321=VLOOKUP(A321,スキル!$A:$K,11,0),"Ｍ",ROUND(H321-J321,0)))</f>
        <v/>
      </c>
      <c r="L321" s="7" t="str">
        <f ca="1">IF(F321="","",IF(F321=VLOOKUP(A321,スキル!$A:$K,11,0),"Ａ",IF(F321=VLOOKUP(A321,スキル!$A:$K,11,0)-1,0,SUM(OFFSET(スキル!$A$2,MATCH(A321,スキル!$A$3:$A$1048576,0),F321+4,1,5-F321)))))</f>
        <v/>
      </c>
      <c r="M321" s="10">
        <f>IF(F321="",VLOOKUP(A321,スキル!$A:$K,10,0),IF(F321=VLOOKUP(A321,スキル!$A:$K,11,0),"Ｘ",K321+L321))</f>
        <v>32</v>
      </c>
      <c r="N321" s="11">
        <f>IF(C321="イベ","-",VLOOKUP(A321,スキル!$A:$K,10,0)*IF(C321="ハピ",10000,30000))</f>
        <v>960000</v>
      </c>
      <c r="O321" s="11">
        <f t="shared" si="1"/>
        <v>0</v>
      </c>
      <c r="P321" s="11">
        <f>IF(C321="イベ","-",IF(F321=VLOOKUP(A321,スキル!$A:$K,11,0),0,IF(C321="ハピ",M321*10000,M321*30000)))</f>
        <v>960000</v>
      </c>
      <c r="Q321" s="15" t="str">
        <f>VLOOKUP(A321,スキル!$A$3:$M$1000,13,0)</f>
        <v>斜めライン状にツムを消すよ！</v>
      </c>
    </row>
    <row r="322" spans="1:17" ht="18" customHeight="1">
      <c r="A322" s="7">
        <v>320</v>
      </c>
      <c r="C322" s="7" t="s">
        <v>46</v>
      </c>
      <c r="D322" s="7" t="s">
        <v>500</v>
      </c>
      <c r="E322" s="8" t="str">
        <f t="shared" si="0"/>
        <v>期間</v>
      </c>
      <c r="H322" s="7" t="str">
        <f>IF(F322="","",IF(F322=VLOOKUP(A322,スキル!$A:$K,11,0),"ス",VLOOKUP(A322,スキル!$A:$J,F322+4,FALSE)))</f>
        <v/>
      </c>
      <c r="I322" s="7" t="str">
        <f>IF(F322="","",IF(F322=VLOOKUP(A322,スキル!$A:$K,11,0),"キ",100/H322))</f>
        <v/>
      </c>
      <c r="J322" s="7" t="str">
        <f>IF(F322="","",IF(F322=VLOOKUP(A322,スキル!$A:$K,11,0),"ル",ROUND(G322/I322,1)))</f>
        <v/>
      </c>
      <c r="K322" s="10" t="str">
        <f>IF(F322="","",IF(F322=VLOOKUP(A322,スキル!$A:$K,11,0),"Ｍ",ROUND(H322-J322,0)))</f>
        <v/>
      </c>
      <c r="L322" s="7" t="str">
        <f ca="1">IF(F322="","",IF(F322=VLOOKUP(A322,スキル!$A:$K,11,0),"Ａ",IF(F322=VLOOKUP(A322,スキル!$A:$K,11,0)-1,0,SUM(OFFSET(スキル!$A$2,MATCH(A322,スキル!$A$3:$A$1048576,0),F322+4,1,5-F322)))))</f>
        <v/>
      </c>
      <c r="M322" s="10">
        <f>IF(F322="",VLOOKUP(A322,スキル!$A:$K,10,0),IF(F322=VLOOKUP(A322,スキル!$A:$K,11,0),"Ｘ",K322+L322))</f>
        <v>32</v>
      </c>
      <c r="N322" s="11">
        <f>IF(C322="イベ","-",VLOOKUP(A322,スキル!$A:$K,10,0)*IF(C322="ハピ",10000,30000))</f>
        <v>960000</v>
      </c>
      <c r="O322" s="11">
        <f t="shared" si="1"/>
        <v>0</v>
      </c>
      <c r="P322" s="11">
        <f>IF(C322="イベ","-",IF(F322=VLOOKUP(A322,スキル!$A:$K,11,0),0,IF(C322="ハピ",M322*10000,M322*30000)))</f>
        <v>960000</v>
      </c>
      <c r="Q322" s="15" t="str">
        <f>VLOOKUP(A322,スキル!$A$3:$M$1000,13,0)</f>
        <v>縦ライン状にツムを消す特別なボムがでるよ！</v>
      </c>
    </row>
    <row r="323" spans="1:17" ht="18" customHeight="1">
      <c r="A323" s="7">
        <v>321</v>
      </c>
      <c r="C323" s="7" t="s">
        <v>46</v>
      </c>
      <c r="D323" s="7" t="s">
        <v>502</v>
      </c>
      <c r="E323" s="8" t="str">
        <f t="shared" si="0"/>
        <v>期間</v>
      </c>
      <c r="H323" s="7" t="str">
        <f>IF(F323="","",IF(F323=VLOOKUP(A323,スキル!$A:$K,11,0),"ス",VLOOKUP(A323,スキル!$A:$J,F323+4,FALSE)))</f>
        <v/>
      </c>
      <c r="I323" s="7" t="str">
        <f>IF(F323="","",IF(F323=VLOOKUP(A323,スキル!$A:$K,11,0),"キ",100/H323))</f>
        <v/>
      </c>
      <c r="J323" s="7" t="str">
        <f>IF(F323="","",IF(F323=VLOOKUP(A323,スキル!$A:$K,11,0),"ル",ROUND(G323/I323,1)))</f>
        <v/>
      </c>
      <c r="K323" s="10" t="str">
        <f>IF(F323="","",IF(F323=VLOOKUP(A323,スキル!$A:$K,11,0),"Ｍ",ROUND(H323-J323,0)))</f>
        <v/>
      </c>
      <c r="L323" s="7" t="str">
        <f ca="1">IF(F323="","",IF(F323=VLOOKUP(A323,スキル!$A:$K,11,0),"Ａ",IF(F323=VLOOKUP(A323,スキル!$A:$K,11,0)-1,0,SUM(OFFSET(スキル!$A$2,MATCH(A323,スキル!$A$3:$A$1048576,0),F323+4,1,5-F323)))))</f>
        <v/>
      </c>
      <c r="M323" s="10">
        <f>IF(F323="",VLOOKUP(A323,スキル!$A:$K,10,0),IF(F323=VLOOKUP(A323,スキル!$A:$K,11,0),"Ｘ",K323+L323))</f>
        <v>36</v>
      </c>
      <c r="N323" s="11">
        <f>IF(C323="イベ","-",VLOOKUP(A323,スキル!$A:$K,10,0)*IF(C323="ハピ",10000,30000))</f>
        <v>1080000</v>
      </c>
      <c r="O323" s="11">
        <f t="shared" si="1"/>
        <v>0</v>
      </c>
      <c r="P323" s="11">
        <f>IF(C323="イベ","-",IF(F323=VLOOKUP(A323,スキル!$A:$K,11,0),0,IF(C323="ハピ",M323*10000,M323*30000)))</f>
        <v>1080000</v>
      </c>
      <c r="Q323" s="15" t="str">
        <f>VLOOKUP(A323,スキル!$A$3:$M$1000,13,0)</f>
        <v>横ライン状にツムを消すよ！</v>
      </c>
    </row>
    <row r="324" spans="1:17" ht="18" customHeight="1">
      <c r="A324" s="7">
        <v>322</v>
      </c>
      <c r="B324" s="7">
        <v>90</v>
      </c>
      <c r="C324" s="7" t="s">
        <v>38</v>
      </c>
      <c r="D324" s="7" t="s">
        <v>503</v>
      </c>
      <c r="E324" s="8" t="str">
        <f t="shared" si="0"/>
        <v>常駐</v>
      </c>
      <c r="H324" s="7" t="str">
        <f>IF(F324="","",IF(F324=VLOOKUP(A324,スキル!$A:$K,11,0),"ス",VLOOKUP(A324,スキル!$A:$J,F324+4,FALSE)))</f>
        <v/>
      </c>
      <c r="I324" s="7" t="str">
        <f>IF(F324="","",IF(F324=VLOOKUP(A324,スキル!$A:$K,11,0),"キ",100/H324))</f>
        <v/>
      </c>
      <c r="J324" s="7" t="str">
        <f>IF(F324="","",IF(F324=VLOOKUP(A324,スキル!$A:$K,11,0),"ル",ROUND(G324/I324,1)))</f>
        <v/>
      </c>
      <c r="K324" s="10" t="str">
        <f>IF(F324="","",IF(F324=VLOOKUP(A324,スキル!$A:$K,11,0),"Ｍ",ROUND(H324-J324,0)))</f>
        <v/>
      </c>
      <c r="L324" s="7" t="str">
        <f ca="1">IF(F324="","",IF(F324=VLOOKUP(A324,スキル!$A:$K,11,0),"Ａ",IF(F324=VLOOKUP(A324,スキル!$A:$K,11,0)-1,0,SUM(OFFSET(スキル!$A$2,MATCH(A324,スキル!$A$3:$A$1048576,0),F324+4,1,5-F324)))))</f>
        <v/>
      </c>
      <c r="M324" s="10">
        <f>IF(F324="",VLOOKUP(A324,スキル!$A:$K,10,0),IF(F324=VLOOKUP(A324,スキル!$A:$K,11,0),"Ｘ",K324+L324))</f>
        <v>29</v>
      </c>
      <c r="N324" s="11">
        <f>IF(C324="イベ","-",VLOOKUP(A324,スキル!$A:$K,10,0)*IF(C324="ハピ",10000,30000))</f>
        <v>870000</v>
      </c>
      <c r="O324" s="11">
        <f t="shared" si="1"/>
        <v>0</v>
      </c>
      <c r="P324" s="11">
        <f>IF(C324="イベ","-",IF(F324=VLOOKUP(A324,スキル!$A:$K,11,0),0,IF(C324="ハピ",M324*10000,M324*30000)))</f>
        <v>870000</v>
      </c>
      <c r="Q324" s="15" t="str">
        <f>VLOOKUP(A324,スキル!$A$3:$M$1000,13,0)</f>
        <v>ティモンとつながる高得点プンバァがでるよ！</v>
      </c>
    </row>
    <row r="325" spans="1:17" ht="18" customHeight="1">
      <c r="A325" s="7">
        <v>323</v>
      </c>
      <c r="B325" s="7">
        <v>91</v>
      </c>
      <c r="C325" s="7" t="s">
        <v>38</v>
      </c>
      <c r="D325" s="7" t="s">
        <v>505</v>
      </c>
      <c r="E325" s="8" t="str">
        <f t="shared" si="0"/>
        <v>常駐</v>
      </c>
      <c r="H325" s="7" t="str">
        <f>IF(F325="","",IF(F325=VLOOKUP(A325,スキル!$A:$K,11,0),"ス",VLOOKUP(A325,スキル!$A:$J,F325+4,FALSE)))</f>
        <v/>
      </c>
      <c r="I325" s="7" t="str">
        <f>IF(F325="","",IF(F325=VLOOKUP(A325,スキル!$A:$K,11,0),"キ",100/H325))</f>
        <v/>
      </c>
      <c r="J325" s="7" t="str">
        <f>IF(F325="","",IF(F325=VLOOKUP(A325,スキル!$A:$K,11,0),"ル",ROUND(G325/I325,1)))</f>
        <v/>
      </c>
      <c r="K325" s="10" t="str">
        <f>IF(F325="","",IF(F325=VLOOKUP(A325,スキル!$A:$K,11,0),"Ｍ",ROUND(H325-J325,0)))</f>
        <v/>
      </c>
      <c r="L325" s="7" t="str">
        <f ca="1">IF(F325="","",IF(F325=VLOOKUP(A325,スキル!$A:$K,11,0),"Ａ",IF(F325=VLOOKUP(A325,スキル!$A:$K,11,0)-1,0,SUM(OFFSET(スキル!$A$2,MATCH(A325,スキル!$A$3:$A$1048576,0),F325+4,1,5-F325)))))</f>
        <v/>
      </c>
      <c r="M325" s="10">
        <f>IF(F325="",VLOOKUP(A325,スキル!$A:$K,10,0),IF(F325=VLOOKUP(A325,スキル!$A:$K,11,0),"Ｘ",K325+L325))</f>
        <v>32</v>
      </c>
      <c r="N325" s="11">
        <f>IF(C325="イベ","-",VLOOKUP(A325,スキル!$A:$K,10,0)*IF(C325="ハピ",10000,30000))</f>
        <v>960000</v>
      </c>
      <c r="O325" s="11">
        <f t="shared" si="1"/>
        <v>0</v>
      </c>
      <c r="P325" s="11">
        <f>IF(C325="イベ","-",IF(F325=VLOOKUP(A325,スキル!$A:$K,11,0),0,IF(C325="ハピ",M325*10000,M325*30000)))</f>
        <v>960000</v>
      </c>
      <c r="Q325" s="15" t="str">
        <f>VLOOKUP(A325,スキル!$A$3:$M$1000,13,0)</f>
        <v>数ヶ所でまとまってツムを消すよ！</v>
      </c>
    </row>
    <row r="326" spans="1:17" ht="18" customHeight="1">
      <c r="A326" s="7">
        <v>324</v>
      </c>
      <c r="C326" s="7" t="s">
        <v>46</v>
      </c>
      <c r="D326" s="7" t="s">
        <v>506</v>
      </c>
      <c r="E326" s="8" t="str">
        <f t="shared" si="0"/>
        <v>期間</v>
      </c>
      <c r="H326" s="7" t="str">
        <f>IF(F326="","",IF(F326=VLOOKUP(A326,スキル!$A:$K,11,0),"ス",VLOOKUP(A326,スキル!$A:$J,F326+4,FALSE)))</f>
        <v/>
      </c>
      <c r="I326" s="7" t="str">
        <f>IF(F326="","",IF(F326=VLOOKUP(A326,スキル!$A:$K,11,0),"キ",100/H326))</f>
        <v/>
      </c>
      <c r="J326" s="7" t="str">
        <f>IF(F326="","",IF(F326=VLOOKUP(A326,スキル!$A:$K,11,0),"ル",ROUND(G326/I326,1)))</f>
        <v/>
      </c>
      <c r="K326" s="10" t="str">
        <f>IF(F326="","",IF(F326=VLOOKUP(A326,スキル!$A:$K,11,0),"Ｍ",ROUND(H326-J326,0)))</f>
        <v/>
      </c>
      <c r="L326" s="7" t="str">
        <f ca="1">IF(F326="","",IF(F326=VLOOKUP(A326,スキル!$A:$K,11,0),"Ａ",IF(F326=VLOOKUP(A326,スキル!$A:$K,11,0)-1,0,SUM(OFFSET(スキル!$A$2,MATCH(A326,スキル!$A$3:$A$1048576,0),F326+4,1,5-F326)))))</f>
        <v/>
      </c>
      <c r="M326" s="10">
        <f>IF(F326="",VLOOKUP(A326,スキル!$A:$K,10,0),IF(F326=VLOOKUP(A326,スキル!$A:$K,11,0),"Ｘ",K326+L326))</f>
        <v>36</v>
      </c>
      <c r="N326" s="11">
        <f>IF(C326="イベ","-",VLOOKUP(A326,スキル!$A:$K,10,0)*IF(C326="ハピ",10000,30000))</f>
        <v>1080000</v>
      </c>
      <c r="O326" s="11">
        <f t="shared" si="1"/>
        <v>0</v>
      </c>
      <c r="P326" s="11">
        <f>IF(C326="イベ","-",IF(F326=VLOOKUP(A326,スキル!$A:$K,11,0),0,IF(C326="ハピ",M326*10000,M326*30000)))</f>
        <v>1080000</v>
      </c>
      <c r="Q326" s="15" t="str">
        <f>VLOOKUP(A326,スキル!$A$3:$M$1000,13,0)</f>
        <v>横ライン状にツムを消すよ！</v>
      </c>
    </row>
    <row r="327" spans="1:17" ht="18" customHeight="1">
      <c r="A327" s="7">
        <v>325</v>
      </c>
      <c r="C327" s="7" t="s">
        <v>46</v>
      </c>
      <c r="D327" s="7" t="s">
        <v>507</v>
      </c>
      <c r="E327" s="8" t="str">
        <f t="shared" si="0"/>
        <v>期間</v>
      </c>
      <c r="H327" s="7" t="str">
        <f>IF(F327="","",IF(F327=VLOOKUP(A327,スキル!$A:$K,11,0),"ス",VLOOKUP(A327,スキル!$A:$J,F327+4,FALSE)))</f>
        <v/>
      </c>
      <c r="I327" s="7" t="str">
        <f>IF(F327="","",IF(F327=VLOOKUP(A327,スキル!$A:$K,11,0),"キ",100/H327))</f>
        <v/>
      </c>
      <c r="J327" s="7" t="str">
        <f>IF(F327="","",IF(F327=VLOOKUP(A327,スキル!$A:$K,11,0),"ル",ROUND(G327/I327,1)))</f>
        <v/>
      </c>
      <c r="K327" s="10" t="str">
        <f>IF(F327="","",IF(F327=VLOOKUP(A327,スキル!$A:$K,11,0),"Ｍ",ROUND(H327-J327,0)))</f>
        <v/>
      </c>
      <c r="L327" s="7" t="str">
        <f ca="1">IF(F327="","",IF(F327=VLOOKUP(A327,スキル!$A:$K,11,0),"Ａ",IF(F327=VLOOKUP(A327,スキル!$A:$K,11,0)-1,0,SUM(OFFSET(スキル!$A$2,MATCH(A327,スキル!$A$3:$A$1048576,0),F327+4,1,5-F327)))))</f>
        <v/>
      </c>
      <c r="M327" s="10">
        <f>IF(F327="",VLOOKUP(A327,スキル!$A:$K,10,0),IF(F327=VLOOKUP(A327,スキル!$A:$K,11,0),"Ｘ",K327+L327))</f>
        <v>36</v>
      </c>
      <c r="N327" s="11">
        <f>IF(C327="イベ","-",VLOOKUP(A327,スキル!$A:$K,10,0)*IF(C327="ハピ",10000,30000))</f>
        <v>1080000</v>
      </c>
      <c r="O327" s="11">
        <f t="shared" si="1"/>
        <v>0</v>
      </c>
      <c r="P327" s="11">
        <f>IF(C327="イベ","-",IF(F327=VLOOKUP(A327,スキル!$A:$K,11,0),0,IF(C327="ハピ",M327*10000,M327*30000)))</f>
        <v>1080000</v>
      </c>
      <c r="Q327" s="15" t="str">
        <f>VLOOKUP(A327,スキル!$A$3:$M$1000,13,0)</f>
        <v>画面下のツムをまとめて消すよ！</v>
      </c>
    </row>
    <row r="328" spans="1:17" ht="18" customHeight="1">
      <c r="A328" s="7">
        <v>326</v>
      </c>
      <c r="C328" s="7" t="s">
        <v>46</v>
      </c>
      <c r="D328" s="7" t="s">
        <v>508</v>
      </c>
      <c r="E328" s="8" t="str">
        <f t="shared" si="0"/>
        <v>期間</v>
      </c>
      <c r="H328" s="7" t="str">
        <f>IF(F328="","",IF(F328=VLOOKUP(A328,スキル!$A:$K,11,0),"ス",VLOOKUP(A328,スキル!$A:$J,F328+4,FALSE)))</f>
        <v/>
      </c>
      <c r="I328" s="7" t="str">
        <f>IF(F328="","",IF(F328=VLOOKUP(A328,スキル!$A:$K,11,0),"キ",100/H328))</f>
        <v/>
      </c>
      <c r="J328" s="7" t="str">
        <f>IF(F328="","",IF(F328=VLOOKUP(A328,スキル!$A:$K,11,0),"ル",ROUND(G328/I328,1)))</f>
        <v/>
      </c>
      <c r="K328" s="10" t="str">
        <f>IF(F328="","",IF(F328=VLOOKUP(A328,スキル!$A:$K,11,0),"Ｍ",ROUND(H328-J328,0)))</f>
        <v/>
      </c>
      <c r="L328" s="7" t="str">
        <f ca="1">IF(F328="","",IF(F328=VLOOKUP(A328,スキル!$A:$K,11,0),"Ａ",IF(F328=VLOOKUP(A328,スキル!$A:$K,11,0)-1,0,SUM(OFFSET(スキル!$A$2,MATCH(A328,スキル!$A$3:$A$1048576,0),F328+4,1,5-F328)))))</f>
        <v/>
      </c>
      <c r="M328" s="10">
        <f>IF(F328="",VLOOKUP(A328,スキル!$A:$K,10,0),IF(F328=VLOOKUP(A328,スキル!$A:$K,11,0),"Ｘ",K328+L328))</f>
        <v>29</v>
      </c>
      <c r="N328" s="11">
        <f>IF(C328="イベ","-",VLOOKUP(A328,スキル!$A:$K,10,0)*IF(C328="ハピ",10000,30000))</f>
        <v>870000</v>
      </c>
      <c r="O328" s="11">
        <f t="shared" si="1"/>
        <v>0</v>
      </c>
      <c r="P328" s="11">
        <f>IF(C328="イベ","-",IF(F328=VLOOKUP(A328,スキル!$A:$K,11,0),0,IF(C328="ハピ",M328*10000,M328*30000)))</f>
        <v>870000</v>
      </c>
      <c r="Q328" s="15" t="str">
        <f>VLOOKUP(A328,スキル!$A$3:$M$1000,13,0)</f>
        <v>数ヶ所でまとまってツムを消すよ！</v>
      </c>
    </row>
    <row r="329" spans="1:17" ht="18" customHeight="1">
      <c r="A329" s="7">
        <v>327</v>
      </c>
      <c r="C329" s="7" t="s">
        <v>46</v>
      </c>
      <c r="D329" s="7" t="s">
        <v>509</v>
      </c>
      <c r="E329" s="8" t="str">
        <f t="shared" si="0"/>
        <v>期間</v>
      </c>
      <c r="H329" s="7" t="str">
        <f>IF(F329="","",IF(F329=VLOOKUP(A329,スキル!$A:$K,11,0),"ス",VLOOKUP(A329,スキル!$A:$J,F329+4,FALSE)))</f>
        <v/>
      </c>
      <c r="I329" s="7" t="str">
        <f>IF(F329="","",IF(F329=VLOOKUP(A329,スキル!$A:$K,11,0),"キ",100/H329))</f>
        <v/>
      </c>
      <c r="J329" s="7" t="str">
        <f>IF(F329="","",IF(F329=VLOOKUP(A329,スキル!$A:$K,11,0),"ル",ROUND(G329/I329,1)))</f>
        <v/>
      </c>
      <c r="K329" s="10" t="str">
        <f>IF(F329="","",IF(F329=VLOOKUP(A329,スキル!$A:$K,11,0),"Ｍ",ROUND(H329-J329,0)))</f>
        <v/>
      </c>
      <c r="L329" s="7" t="str">
        <f ca="1">IF(F329="","",IF(F329=VLOOKUP(A329,スキル!$A:$K,11,0),"Ａ",IF(F329=VLOOKUP(A329,スキル!$A:$K,11,0)-1,0,SUM(OFFSET(スキル!$A$2,MATCH(A329,スキル!$A$3:$A$1048576,0),F329+4,1,5-F329)))))</f>
        <v/>
      </c>
      <c r="M329" s="10">
        <f>IF(F329="",VLOOKUP(A329,スキル!$A:$K,10,0),IF(F329=VLOOKUP(A329,スキル!$A:$K,11,0),"Ｘ",K329+L329))</f>
        <v>32</v>
      </c>
      <c r="N329" s="11">
        <f>IF(C329="イベ","-",VLOOKUP(A329,スキル!$A:$K,10,0)*IF(C329="ハピ",10000,30000))</f>
        <v>960000</v>
      </c>
      <c r="O329" s="11">
        <f t="shared" si="1"/>
        <v>0</v>
      </c>
      <c r="P329" s="11">
        <f>IF(C329="イベ","-",IF(F329=VLOOKUP(A329,スキル!$A:$K,11,0),0,IF(C329="ハピ",M329*10000,M329*30000)))</f>
        <v>960000</v>
      </c>
      <c r="Q329" s="15" t="str">
        <f>VLOOKUP(A329,スキル!$A$3:$M$1000,13,0)</f>
        <v>好きな場所をタップ 周りのツムをつなげて凍らせるよ！</v>
      </c>
    </row>
    <row r="330" spans="1:17" ht="18" customHeight="1">
      <c r="A330" s="7">
        <v>328</v>
      </c>
      <c r="C330" s="7" t="s">
        <v>46</v>
      </c>
      <c r="D330" s="7" t="s">
        <v>511</v>
      </c>
      <c r="E330" s="8" t="str">
        <f t="shared" si="0"/>
        <v>期間</v>
      </c>
      <c r="H330" s="7" t="str">
        <f>IF(F330="","",IF(F330=VLOOKUP(A330,スキル!$A:$K,11,0),"ス",VLOOKUP(A330,スキル!$A:$J,F330+4,FALSE)))</f>
        <v/>
      </c>
      <c r="I330" s="7" t="str">
        <f>IF(F330="","",IF(F330=VLOOKUP(A330,スキル!$A:$K,11,0),"キ",100/H330))</f>
        <v/>
      </c>
      <c r="J330" s="7" t="str">
        <f>IF(F330="","",IF(F330=VLOOKUP(A330,スキル!$A:$K,11,0),"ル",ROUND(G330/I330,1)))</f>
        <v/>
      </c>
      <c r="K330" s="10" t="str">
        <f>IF(F330="","",IF(F330=VLOOKUP(A330,スキル!$A:$K,11,0),"Ｍ",ROUND(H330-J330,0)))</f>
        <v/>
      </c>
      <c r="L330" s="7" t="str">
        <f ca="1">IF(F330="","",IF(F330=VLOOKUP(A330,スキル!$A:$K,11,0),"Ａ",IF(F330=VLOOKUP(A330,スキル!$A:$K,11,0)-1,0,SUM(OFFSET(スキル!$A$2,MATCH(A330,スキル!$A$3:$A$1048576,0),F330+4,1,5-F330)))))</f>
        <v/>
      </c>
      <c r="M330" s="10">
        <f>IF(F330="",VLOOKUP(A330,スキル!$A:$K,10,0),IF(F330=VLOOKUP(A330,スキル!$A:$K,11,0),"Ｘ",K330+L330))</f>
        <v>29</v>
      </c>
      <c r="N330" s="11">
        <f>IF(C330="イベ","-",VLOOKUP(A330,スキル!$A:$K,10,0)*IF(C330="ハピ",10000,30000))</f>
        <v>870000</v>
      </c>
      <c r="O330" s="11">
        <f t="shared" si="1"/>
        <v>0</v>
      </c>
      <c r="P330" s="11">
        <f>IF(C330="イベ","-",IF(F330=VLOOKUP(A330,スキル!$A:$K,11,0),0,IF(C330="ハピ",M330*10000,M330*30000)))</f>
        <v>870000</v>
      </c>
      <c r="Q330" s="15" t="str">
        <f>VLOOKUP(A330,スキル!$A$3:$M$1000,13,0)</f>
        <v>画面下と右のツムをまとめて消すよ！</v>
      </c>
    </row>
    <row r="331" spans="1:17" ht="18" customHeight="1">
      <c r="A331" s="7">
        <v>329</v>
      </c>
      <c r="C331" s="7" t="s">
        <v>46</v>
      </c>
      <c r="D331" s="7" t="s">
        <v>513</v>
      </c>
      <c r="E331" s="8" t="str">
        <f t="shared" si="0"/>
        <v>期間</v>
      </c>
      <c r="H331" s="7" t="str">
        <f>IF(F331="","",IF(F331=VLOOKUP(A331,スキル!$A:$K,11,0),"ス",VLOOKUP(A331,スキル!$A:$J,F331+4,FALSE)))</f>
        <v/>
      </c>
      <c r="I331" s="7" t="str">
        <f>IF(F331="","",IF(F331=VLOOKUP(A331,スキル!$A:$K,11,0),"キ",100/H331))</f>
        <v/>
      </c>
      <c r="J331" s="7" t="str">
        <f>IF(F331="","",IF(F331=VLOOKUP(A331,スキル!$A:$K,11,0),"ル",ROUND(G331/I331,1)))</f>
        <v/>
      </c>
      <c r="K331" s="10" t="str">
        <f>IF(F331="","",IF(F331=VLOOKUP(A331,スキル!$A:$K,11,0),"Ｍ",ROUND(H331-J331,0)))</f>
        <v/>
      </c>
      <c r="L331" s="7" t="str">
        <f ca="1">IF(F331="","",IF(F331=VLOOKUP(A331,スキル!$A:$K,11,0),"Ａ",IF(F331=VLOOKUP(A331,スキル!$A:$K,11,0)-1,0,SUM(OFFSET(スキル!$A$2,MATCH(A331,スキル!$A$3:$A$1048576,0),F331+4,1,5-F331)))))</f>
        <v/>
      </c>
      <c r="M331" s="10">
        <f>IF(F331="",VLOOKUP(A331,スキル!$A:$K,10,0),IF(F331=VLOOKUP(A331,スキル!$A:$K,11,0),"Ｘ",K331+L331))</f>
        <v>36</v>
      </c>
      <c r="N331" s="11">
        <f>IF(C331="イベ","-",VLOOKUP(A331,スキル!$A:$K,10,0)*IF(C331="ハピ",10000,30000))</f>
        <v>1080000</v>
      </c>
      <c r="O331" s="11">
        <f t="shared" si="1"/>
        <v>0</v>
      </c>
      <c r="P331" s="11">
        <f>IF(C331="イベ","-",IF(F331=VLOOKUP(A331,スキル!$A:$K,11,0),0,IF(C331="ハピ",M331*10000,M331*30000)))</f>
        <v>1080000</v>
      </c>
      <c r="Q331" s="15" t="str">
        <f>VLOOKUP(A331,スキル!$A$3:$M$1000,13,0)</f>
        <v>タップでコマンドを選択 効果を3種類から選べるよ！</v>
      </c>
    </row>
    <row r="332" spans="1:17" ht="18" customHeight="1">
      <c r="A332" s="7">
        <v>330</v>
      </c>
      <c r="C332" s="7" t="s">
        <v>46</v>
      </c>
      <c r="D332" s="7" t="s">
        <v>515</v>
      </c>
      <c r="E332" s="8" t="str">
        <f t="shared" si="0"/>
        <v>期間</v>
      </c>
      <c r="H332" s="7" t="str">
        <f>IF(F332="","",IF(F332=VLOOKUP(A332,スキル!$A:$K,11,0),"ス",VLOOKUP(A332,スキル!$A:$J,F332+4,FALSE)))</f>
        <v/>
      </c>
      <c r="I332" s="7" t="str">
        <f>IF(F332="","",IF(F332=VLOOKUP(A332,スキル!$A:$K,11,0),"キ",100/H332))</f>
        <v/>
      </c>
      <c r="J332" s="7" t="str">
        <f>IF(F332="","",IF(F332=VLOOKUP(A332,スキル!$A:$K,11,0),"ル",ROUND(G332/I332,1)))</f>
        <v/>
      </c>
      <c r="K332" s="10" t="str">
        <f>IF(F332="","",IF(F332=VLOOKUP(A332,スキル!$A:$K,11,0),"Ｍ",ROUND(H332-J332,0)))</f>
        <v/>
      </c>
      <c r="L332" s="7" t="str">
        <f ca="1">IF(F332="","",IF(F332=VLOOKUP(A332,スキル!$A:$K,11,0),"Ａ",IF(F332=VLOOKUP(A332,スキル!$A:$K,11,0)-1,0,SUM(OFFSET(スキル!$A$2,MATCH(A332,スキル!$A$3:$A$1048576,0),F332+4,1,5-F332)))))</f>
        <v/>
      </c>
      <c r="M332" s="10">
        <f>IF(F332="",VLOOKUP(A332,スキル!$A:$K,10,0),IF(F332=VLOOKUP(A332,スキル!$A:$K,11,0),"Ｘ",K332+L332))</f>
        <v>32</v>
      </c>
      <c r="N332" s="11">
        <f>IF(C332="イベ","-",VLOOKUP(A332,スキル!$A:$K,10,0)*IF(C332="ハピ",10000,30000))</f>
        <v>960000</v>
      </c>
      <c r="O332" s="11">
        <f t="shared" si="1"/>
        <v>0</v>
      </c>
      <c r="P332" s="11">
        <f>IF(C332="イベ","-",IF(F332=VLOOKUP(A332,スキル!$A:$K,11,0),0,IF(C332="ハピ",M332*10000,M332*30000)))</f>
        <v>960000</v>
      </c>
      <c r="Q332" s="15" t="str">
        <f>VLOOKUP(A332,スキル!$A$3:$M$1000,13,0)</f>
        <v>タップでドナルドが突進 ドナルドがツムを消すよ！</v>
      </c>
    </row>
    <row r="333" spans="1:17" ht="18" customHeight="1">
      <c r="A333" s="7">
        <v>331</v>
      </c>
      <c r="C333" s="7" t="s">
        <v>46</v>
      </c>
      <c r="D333" s="7" t="s">
        <v>517</v>
      </c>
      <c r="E333" s="8" t="str">
        <f t="shared" si="0"/>
        <v>期間</v>
      </c>
      <c r="H333" s="7" t="str">
        <f>IF(F333="","",IF(F333=VLOOKUP(A333,スキル!$A:$K,11,0),"ス",VLOOKUP(A333,スキル!$A:$J,F333+4,FALSE)))</f>
        <v/>
      </c>
      <c r="I333" s="7" t="str">
        <f>IF(F333="","",IF(F333=VLOOKUP(A333,スキル!$A:$K,11,0),"キ",100/H333))</f>
        <v/>
      </c>
      <c r="J333" s="7" t="str">
        <f>IF(F333="","",IF(F333=VLOOKUP(A333,スキル!$A:$K,11,0),"ル",ROUND(G333/I333,1)))</f>
        <v/>
      </c>
      <c r="K333" s="10" t="str">
        <f>IF(F333="","",IF(F333=VLOOKUP(A333,スキル!$A:$K,11,0),"Ｍ",ROUND(H333-J333,0)))</f>
        <v/>
      </c>
      <c r="L333" s="7" t="str">
        <f ca="1">IF(F333="","",IF(F333=VLOOKUP(A333,スキル!$A:$K,11,0),"Ａ",IF(F333=VLOOKUP(A333,スキル!$A:$K,11,0)-1,0,SUM(OFFSET(スキル!$A$2,MATCH(A333,スキル!$A$3:$A$1048576,0),F333+4,1,5-F333)))))</f>
        <v/>
      </c>
      <c r="M333" s="10">
        <f>IF(F333="",VLOOKUP(A333,スキル!$A:$K,10,0),IF(F333=VLOOKUP(A333,スキル!$A:$K,11,0),"Ｘ",K333+L333))</f>
        <v>32</v>
      </c>
      <c r="N333" s="11">
        <f>IF(C333="イベ","-",VLOOKUP(A333,スキル!$A:$K,10,0)*IF(C333="ハピ",10000,30000))</f>
        <v>960000</v>
      </c>
      <c r="O333" s="11">
        <f t="shared" si="1"/>
        <v>0</v>
      </c>
      <c r="P333" s="11">
        <f>IF(C333="イベ","-",IF(F333=VLOOKUP(A333,スキル!$A:$K,11,0),0,IF(C333="ハピ",M333*10000,M333*30000)))</f>
        <v>960000</v>
      </c>
      <c r="Q333" s="15" t="str">
        <f>VLOOKUP(A333,スキル!$A$3:$M$1000,13,0)</f>
        <v>数ヶ所でまとまってツムを消すよ！</v>
      </c>
    </row>
    <row r="334" spans="1:17" ht="18" customHeight="1">
      <c r="A334" s="7">
        <v>332</v>
      </c>
      <c r="C334" s="7" t="s">
        <v>46</v>
      </c>
      <c r="D334" s="7" t="s">
        <v>518</v>
      </c>
      <c r="E334" s="8" t="str">
        <f t="shared" si="0"/>
        <v>期間</v>
      </c>
      <c r="H334" s="7" t="str">
        <f>IF(F334="","",IF(F334=VLOOKUP(A334,スキル!$A:$K,11,0),"ス",VLOOKUP(A334,スキル!$A:$J,F334+4,FALSE)))</f>
        <v/>
      </c>
      <c r="I334" s="7" t="str">
        <f>IF(F334="","",IF(F334=VLOOKUP(A334,スキル!$A:$K,11,0),"キ",100/H334))</f>
        <v/>
      </c>
      <c r="J334" s="7" t="str">
        <f>IF(F334="","",IF(F334=VLOOKUP(A334,スキル!$A:$K,11,0),"ル",ROUND(G334/I334,1)))</f>
        <v/>
      </c>
      <c r="K334" s="10" t="str">
        <f>IF(F334="","",IF(F334=VLOOKUP(A334,スキル!$A:$K,11,0),"Ｍ",ROUND(H334-J334,0)))</f>
        <v/>
      </c>
      <c r="L334" s="7" t="str">
        <f ca="1">IF(F334="","",IF(F334=VLOOKUP(A334,スキル!$A:$K,11,0),"Ａ",IF(F334=VLOOKUP(A334,スキル!$A:$K,11,0)-1,0,SUM(OFFSET(スキル!$A$2,MATCH(A334,スキル!$A$3:$A$1048576,0),F334+4,1,5-F334)))))</f>
        <v/>
      </c>
      <c r="M334" s="10">
        <f>IF(F334="",VLOOKUP(A334,スキル!$A:$K,10,0),IF(F334=VLOOKUP(A334,スキル!$A:$K,11,0),"Ｘ",K334+L334))</f>
        <v>36</v>
      </c>
      <c r="N334" s="11">
        <f>IF(C334="イベ","-",VLOOKUP(A334,スキル!$A:$K,10,0)*IF(C334="ハピ",10000,30000))</f>
        <v>1080000</v>
      </c>
      <c r="O334" s="11">
        <f t="shared" si="1"/>
        <v>0</v>
      </c>
      <c r="P334" s="11">
        <f>IF(C334="イベ","-",IF(F334=VLOOKUP(A334,スキル!$A:$K,11,0),0,IF(C334="ハピ",M334*10000,M334*30000)))</f>
        <v>1080000</v>
      </c>
      <c r="Q334" s="15" t="str">
        <f>VLOOKUP(A334,スキル!$A$3:$M$1000,13,0)</f>
        <v>つなげたツムと一緒にまわりのツムも消すよ！</v>
      </c>
    </row>
    <row r="335" spans="1:17" ht="18" customHeight="1">
      <c r="A335" s="7">
        <v>333</v>
      </c>
      <c r="C335" s="7" t="s">
        <v>46</v>
      </c>
      <c r="D335" s="7" t="s">
        <v>519</v>
      </c>
      <c r="E335" s="8" t="str">
        <f t="shared" si="0"/>
        <v>期間</v>
      </c>
      <c r="H335" s="7" t="str">
        <f>IF(F335="","",IF(F335=VLOOKUP(A335,スキル!$A:$K,11,0),"ス",VLOOKUP(A335,スキル!$A:$J,F335+4,FALSE)))</f>
        <v/>
      </c>
      <c r="I335" s="7" t="str">
        <f>IF(F335="","",IF(F335=VLOOKUP(A335,スキル!$A:$K,11,0),"キ",100/H335))</f>
        <v/>
      </c>
      <c r="J335" s="7" t="str">
        <f>IF(F335="","",IF(F335=VLOOKUP(A335,スキル!$A:$K,11,0),"ル",ROUND(G335/I335,1)))</f>
        <v/>
      </c>
      <c r="K335" s="10" t="str">
        <f>IF(F335="","",IF(F335=VLOOKUP(A335,スキル!$A:$K,11,0),"Ｍ",ROUND(H335-J335,0)))</f>
        <v/>
      </c>
      <c r="L335" s="7" t="str">
        <f ca="1">IF(F335="","",IF(F335=VLOOKUP(A335,スキル!$A:$K,11,0),"Ａ",IF(F335=VLOOKUP(A335,スキル!$A:$K,11,0)-1,0,SUM(OFFSET(スキル!$A$2,MATCH(A335,スキル!$A$3:$A$1048576,0),F335+4,1,5-F335)))))</f>
        <v/>
      </c>
      <c r="M335" s="10">
        <f>IF(F335="",VLOOKUP(A335,スキル!$A:$K,10,0),IF(F335=VLOOKUP(A335,スキル!$A:$K,11,0),"Ｘ",K335+L335))</f>
        <v>29</v>
      </c>
      <c r="N335" s="11">
        <f>IF(C335="イベ","-",VLOOKUP(A335,スキル!$A:$K,10,0)*IF(C335="ハピ",10000,30000))</f>
        <v>870000</v>
      </c>
      <c r="O335" s="11">
        <f t="shared" si="1"/>
        <v>0</v>
      </c>
      <c r="P335" s="11">
        <f>IF(C335="イベ","-",IF(F335=VLOOKUP(A335,スキル!$A:$K,11,0),0,IF(C335="ハピ",M335*10000,M335*30000)))</f>
        <v>870000</v>
      </c>
      <c r="Q335" s="15" t="str">
        <f>VLOOKUP(A335,スキル!$A$3:$M$1000,13,0)</f>
        <v>ゴーストが歩きまわってツムを消すよ！</v>
      </c>
    </row>
    <row r="336" spans="1:17" ht="18" customHeight="1">
      <c r="A336" s="7">
        <v>334</v>
      </c>
      <c r="C336" s="7" t="s">
        <v>46</v>
      </c>
      <c r="D336" s="7" t="s">
        <v>521</v>
      </c>
      <c r="E336" s="8" t="str">
        <f t="shared" si="0"/>
        <v>期間</v>
      </c>
      <c r="H336" s="7" t="str">
        <f>IF(F336="","",IF(F336=VLOOKUP(A336,スキル!$A:$K,11,0),"ス",VLOOKUP(A336,スキル!$A:$J,F336+4,FALSE)))</f>
        <v/>
      </c>
      <c r="I336" s="7" t="str">
        <f>IF(F336="","",IF(F336=VLOOKUP(A336,スキル!$A:$K,11,0),"キ",100/H336))</f>
        <v/>
      </c>
      <c r="J336" s="7" t="str">
        <f>IF(F336="","",IF(F336=VLOOKUP(A336,スキル!$A:$K,11,0),"ル",ROUND(G336/I336,1)))</f>
        <v/>
      </c>
      <c r="K336" s="10" t="str">
        <f>IF(F336="","",IF(F336=VLOOKUP(A336,スキル!$A:$K,11,0),"Ｍ",ROUND(H336-J336,0)))</f>
        <v/>
      </c>
      <c r="L336" s="7" t="str">
        <f ca="1">IF(F336="","",IF(F336=VLOOKUP(A336,スキル!$A:$K,11,0),"Ａ",IF(F336=VLOOKUP(A336,スキル!$A:$K,11,0)-1,0,SUM(OFFSET(スキル!$A$2,MATCH(A336,スキル!$A$3:$A$1048576,0),F336+4,1,5-F336)))))</f>
        <v/>
      </c>
      <c r="M336" s="10">
        <f>IF(F336="",VLOOKUP(A336,スキル!$A:$K,10,0),IF(F336=VLOOKUP(A336,スキル!$A:$K,11,0),"Ｘ",K336+L336))</f>
        <v>36</v>
      </c>
      <c r="N336" s="11">
        <f>IF(C336="イベ","-",VLOOKUP(A336,スキル!$A:$K,10,0)*IF(C336="ハピ",10000,30000))</f>
        <v>1080000</v>
      </c>
      <c r="O336" s="11">
        <f t="shared" si="1"/>
        <v>0</v>
      </c>
      <c r="P336" s="11">
        <f>IF(C336="イベ","-",IF(F336=VLOOKUP(A336,スキル!$A:$K,11,0),0,IF(C336="ハピ",M336*10000,M336*30000)))</f>
        <v>1080000</v>
      </c>
      <c r="Q336" s="15" t="str">
        <f>VLOOKUP(A336,スキル!$A$3:$M$1000,13,0)</f>
        <v>一緒に消せるアリ王子がでるよ　つなぐと周りのツムも消すよ！</v>
      </c>
    </row>
    <row r="337" spans="1:17" ht="18" customHeight="1">
      <c r="A337" s="7">
        <v>335</v>
      </c>
      <c r="C337" s="7" t="s">
        <v>46</v>
      </c>
      <c r="D337" s="7" t="s">
        <v>523</v>
      </c>
      <c r="E337" s="8" t="str">
        <f t="shared" si="0"/>
        <v>期間</v>
      </c>
      <c r="H337" s="7" t="str">
        <f>IF(F337="","",IF(F337=VLOOKUP(A337,スキル!$A:$K,11,0),"ス",VLOOKUP(A337,スキル!$A:$J,F337+4,FALSE)))</f>
        <v/>
      </c>
      <c r="I337" s="7" t="str">
        <f>IF(F337="","",IF(F337=VLOOKUP(A337,スキル!$A:$K,11,0),"キ",100/H337))</f>
        <v/>
      </c>
      <c r="J337" s="7" t="str">
        <f>IF(F337="","",IF(F337=VLOOKUP(A337,スキル!$A:$K,11,0),"ル",ROUND(G337/I337,1)))</f>
        <v/>
      </c>
      <c r="K337" s="10" t="str">
        <f>IF(F337="","",IF(F337=VLOOKUP(A337,スキル!$A:$K,11,0),"Ｍ",ROUND(H337-J337,0)))</f>
        <v/>
      </c>
      <c r="L337" s="7" t="str">
        <f ca="1">IF(F337="","",IF(F337=VLOOKUP(A337,スキル!$A:$K,11,0),"Ａ",IF(F337=VLOOKUP(A337,スキル!$A:$K,11,0)-1,0,SUM(OFFSET(スキル!$A$2,MATCH(A337,スキル!$A$3:$A$1048576,0),F337+4,1,5-F337)))))</f>
        <v/>
      </c>
      <c r="M337" s="10">
        <f>IF(F337="",VLOOKUP(A337,スキル!$A:$K,10,0),IF(F337=VLOOKUP(A337,スキル!$A:$K,11,0),"Ｘ",K337+L337))</f>
        <v>32</v>
      </c>
      <c r="N337" s="11">
        <f>IF(C337="イベ","-",VLOOKUP(A337,スキル!$A:$K,10,0)*IF(C337="ハピ",10000,30000))</f>
        <v>960000</v>
      </c>
      <c r="O337" s="11">
        <f t="shared" si="1"/>
        <v>0</v>
      </c>
      <c r="P337" s="11">
        <f>IF(C337="イベ","-",IF(F337=VLOOKUP(A337,スキル!$A:$K,11,0),0,IF(C337="ハピ",M337*10000,M337*30000)))</f>
        <v>960000</v>
      </c>
      <c r="Q337" s="15" t="str">
        <f>VLOOKUP(A337,スキル!$A$3:$M$1000,13,0)</f>
        <v>画面中央のツムをまとめて消すよ！</v>
      </c>
    </row>
    <row r="338" spans="1:17" ht="18" customHeight="1">
      <c r="A338" s="7">
        <v>336</v>
      </c>
      <c r="C338" s="7" t="s">
        <v>46</v>
      </c>
      <c r="D338" s="7" t="s">
        <v>524</v>
      </c>
      <c r="E338" s="8" t="str">
        <f t="shared" si="0"/>
        <v>期間</v>
      </c>
      <c r="H338" s="7" t="str">
        <f>IF(F338="","",IF(F338=VLOOKUP(A338,スキル!$A:$K,11,0),"ス",VLOOKUP(A338,スキル!$A:$J,F338+4,FALSE)))</f>
        <v/>
      </c>
      <c r="I338" s="7" t="str">
        <f>IF(F338="","",IF(F338=VLOOKUP(A338,スキル!$A:$K,11,0),"キ",100/H338))</f>
        <v/>
      </c>
      <c r="J338" s="7" t="str">
        <f>IF(F338="","",IF(F338=VLOOKUP(A338,スキル!$A:$K,11,0),"ル",ROUND(G338/I338,1)))</f>
        <v/>
      </c>
      <c r="K338" s="10" t="str">
        <f>IF(F338="","",IF(F338=VLOOKUP(A338,スキル!$A:$K,11,0),"Ｍ",ROUND(H338-J338,0)))</f>
        <v/>
      </c>
      <c r="L338" s="7" t="str">
        <f ca="1">IF(F338="","",IF(F338=VLOOKUP(A338,スキル!$A:$K,11,0),"Ａ",IF(F338=VLOOKUP(A338,スキル!$A:$K,11,0)-1,0,SUM(OFFSET(スキル!$A$2,MATCH(A338,スキル!$A$3:$A$1048576,0),F338+4,1,5-F338)))))</f>
        <v/>
      </c>
      <c r="M338" s="10">
        <f>IF(F338="",VLOOKUP(A338,スキル!$A:$K,10,0),IF(F338=VLOOKUP(A338,スキル!$A:$K,11,0),"Ｘ",K338+L338))</f>
        <v>32</v>
      </c>
      <c r="N338" s="11">
        <f>IF(C338="イベ","-",VLOOKUP(A338,スキル!$A:$K,10,0)*IF(C338="ハピ",10000,30000))</f>
        <v>960000</v>
      </c>
      <c r="O338" s="11">
        <f t="shared" si="1"/>
        <v>0</v>
      </c>
      <c r="P338" s="11">
        <f>IF(C338="イベ","-",IF(F338=VLOOKUP(A338,スキル!$A:$K,11,0),0,IF(C338="ハピ",M338*10000,M338*30000)))</f>
        <v>960000</v>
      </c>
      <c r="Q338" s="15" t="str">
        <f>VLOOKUP(A338,スキル!$A$3:$M$1000,13,0)</f>
        <v>一緒に消せるマレフィセントがでるよ　つなぐと周りのツムも消すよ！</v>
      </c>
    </row>
    <row r="339" spans="1:17" ht="18" customHeight="1">
      <c r="A339" s="7">
        <v>337</v>
      </c>
      <c r="C339" s="7" t="s">
        <v>46</v>
      </c>
      <c r="D339" s="7" t="s">
        <v>526</v>
      </c>
      <c r="E339" s="8" t="str">
        <f t="shared" si="0"/>
        <v>期間</v>
      </c>
      <c r="H339" s="7" t="str">
        <f>IF(F339="","",IF(F339=VLOOKUP(A339,スキル!$A:$K,11,0),"ス",VLOOKUP(A339,スキル!$A:$J,F339+4,FALSE)))</f>
        <v/>
      </c>
      <c r="I339" s="7" t="str">
        <f>IF(F339="","",IF(F339=VLOOKUP(A339,スキル!$A:$K,11,0),"キ",100/H339))</f>
        <v/>
      </c>
      <c r="J339" s="7" t="str">
        <f>IF(F339="","",IF(F339=VLOOKUP(A339,スキル!$A:$K,11,0),"ル",ROUND(G339/I339,1)))</f>
        <v/>
      </c>
      <c r="K339" s="10" t="str">
        <f>IF(F339="","",IF(F339=VLOOKUP(A339,スキル!$A:$K,11,0),"Ｍ",ROUND(H339-J339,0)))</f>
        <v/>
      </c>
      <c r="L339" s="7" t="str">
        <f ca="1">IF(F339="","",IF(F339=VLOOKUP(A339,スキル!$A:$K,11,0),"Ａ",IF(F339=VLOOKUP(A339,スキル!$A:$K,11,0)-1,0,SUM(OFFSET(スキル!$A$2,MATCH(A339,スキル!$A$3:$A$1048576,0),F339+4,1,5-F339)))))</f>
        <v/>
      </c>
      <c r="M339" s="10">
        <f>IF(F339="",VLOOKUP(A339,スキル!$A:$K,10,0),IF(F339=VLOOKUP(A339,スキル!$A:$K,11,0),"Ｘ",K339+L339))</f>
        <v>29</v>
      </c>
      <c r="N339" s="11">
        <f>IF(C339="イベ","-",VLOOKUP(A339,スキル!$A:$K,10,0)*IF(C339="ハピ",10000,30000))</f>
        <v>870000</v>
      </c>
      <c r="O339" s="11">
        <f t="shared" si="1"/>
        <v>0</v>
      </c>
      <c r="P339" s="11">
        <f>IF(C339="イベ","-",IF(F339=VLOOKUP(A339,スキル!$A:$K,11,0),0,IF(C339="ハピ",M339*10000,M339*30000)))</f>
        <v>870000</v>
      </c>
      <c r="Q339" s="15" t="str">
        <f>VLOOKUP(A339,スキル!$A$3:$M$1000,13,0)</f>
        <v>ミッキーと一緒に消せる高得点ミニーがでるよ！</v>
      </c>
    </row>
    <row r="340" spans="1:17" ht="18" customHeight="1">
      <c r="A340" s="7">
        <v>338</v>
      </c>
      <c r="C340" s="7" t="s">
        <v>46</v>
      </c>
      <c r="D340" s="7" t="s">
        <v>528</v>
      </c>
      <c r="E340" s="8" t="str">
        <f t="shared" si="0"/>
        <v>期間</v>
      </c>
      <c r="H340" s="7" t="str">
        <f>IF(F340="","",IF(F340=VLOOKUP(A340,スキル!$A:$K,11,0),"ス",VLOOKUP(A340,スキル!$A:$J,F340+4,FALSE)))</f>
        <v/>
      </c>
      <c r="I340" s="7" t="str">
        <f>IF(F340="","",IF(F340=VLOOKUP(A340,スキル!$A:$K,11,0),"キ",100/H340))</f>
        <v/>
      </c>
      <c r="J340" s="7" t="str">
        <f>IF(F340="","",IF(F340=VLOOKUP(A340,スキル!$A:$K,11,0),"ル",ROUND(G340/I340,1)))</f>
        <v/>
      </c>
      <c r="K340" s="10" t="str">
        <f>IF(F340="","",IF(F340=VLOOKUP(A340,スキル!$A:$K,11,0),"Ｍ",ROUND(H340-J340,0)))</f>
        <v/>
      </c>
      <c r="L340" s="7" t="str">
        <f ca="1">IF(F340="","",IF(F340=VLOOKUP(A340,スキル!$A:$K,11,0),"Ａ",IF(F340=VLOOKUP(A340,スキル!$A:$K,11,0)-1,0,SUM(OFFSET(スキル!$A$2,MATCH(A340,スキル!$A$3:$A$1048576,0),F340+4,1,5-F340)))))</f>
        <v/>
      </c>
      <c r="M340" s="10">
        <f>IF(F340="",VLOOKUP(A340,スキル!$A:$K,10,0),IF(F340=VLOOKUP(A340,スキル!$A:$K,11,0),"Ｘ",K340+L340))</f>
        <v>29</v>
      </c>
      <c r="N340" s="11">
        <f>IF(C340="イベ","-",VLOOKUP(A340,スキル!$A:$K,10,0)*IF(C340="ハピ",10000,30000))</f>
        <v>870000</v>
      </c>
      <c r="O340" s="11">
        <f t="shared" si="1"/>
        <v>0</v>
      </c>
      <c r="P340" s="11">
        <f>IF(C340="イベ","-",IF(F340=VLOOKUP(A340,スキル!$A:$K,11,0),0,IF(C340="ハピ",M340*10000,M340*30000)))</f>
        <v>870000</v>
      </c>
      <c r="Q340" s="15" t="str">
        <f>VLOOKUP(A340,スキル!$A$3:$M$1000,13,0)</f>
        <v>数ヶ所でまとまってツムを消すよ！</v>
      </c>
    </row>
    <row r="341" spans="1:17" ht="18" customHeight="1">
      <c r="A341" s="7">
        <v>339</v>
      </c>
      <c r="C341" s="7" t="s">
        <v>46</v>
      </c>
      <c r="D341" s="7" t="s">
        <v>529</v>
      </c>
      <c r="E341" s="8" t="str">
        <f t="shared" si="0"/>
        <v>期間</v>
      </c>
      <c r="H341" s="7" t="str">
        <f>IF(F341="","",IF(F341=VLOOKUP(A341,スキル!$A:$K,11,0),"ス",VLOOKUP(A341,スキル!$A:$J,F341+4,FALSE)))</f>
        <v/>
      </c>
      <c r="I341" s="7" t="str">
        <f>IF(F341="","",IF(F341=VLOOKUP(A341,スキル!$A:$K,11,0),"キ",100/H341))</f>
        <v/>
      </c>
      <c r="J341" s="7" t="str">
        <f>IF(F341="","",IF(F341=VLOOKUP(A341,スキル!$A:$K,11,0),"ル",ROUND(G341/I341,1)))</f>
        <v/>
      </c>
      <c r="K341" s="10" t="str">
        <f>IF(F341="","",IF(F341=VLOOKUP(A341,スキル!$A:$K,11,0),"Ｍ",ROUND(H341-J341,0)))</f>
        <v/>
      </c>
      <c r="L341" s="7" t="str">
        <f ca="1">IF(F341="","",IF(F341=VLOOKUP(A341,スキル!$A:$K,11,0),"Ａ",IF(F341=VLOOKUP(A341,スキル!$A:$K,11,0)-1,0,SUM(OFFSET(スキル!$A$2,MATCH(A341,スキル!$A$3:$A$1048576,0),F341+4,1,5-F341)))))</f>
        <v/>
      </c>
      <c r="M341" s="10">
        <f>IF(F341="",VLOOKUP(A341,スキル!$A:$K,10,0),IF(F341=VLOOKUP(A341,スキル!$A:$K,11,0),"Ｘ",K341+L341))</f>
        <v>36</v>
      </c>
      <c r="N341" s="11">
        <f>IF(C341="イベ","-",VLOOKUP(A341,スキル!$A:$K,10,0)*IF(C341="ハピ",10000,30000))</f>
        <v>1080000</v>
      </c>
      <c r="O341" s="11">
        <f t="shared" si="1"/>
        <v>0</v>
      </c>
      <c r="P341" s="11">
        <f>IF(C341="イベ","-",IF(F341=VLOOKUP(A341,スキル!$A:$K,11,0),0,IF(C341="ハピ",M341*10000,M341*30000)))</f>
        <v>1080000</v>
      </c>
      <c r="Q341" s="15" t="str">
        <f>VLOOKUP(A341,スキル!$A$3:$M$1000,13,0)</f>
        <v>画面をタップ 結晶の周りのツムを消すよ！</v>
      </c>
    </row>
    <row r="342" spans="1:17" ht="18" customHeight="1">
      <c r="A342" s="7">
        <v>340</v>
      </c>
      <c r="C342" s="7" t="s">
        <v>46</v>
      </c>
      <c r="D342" s="7" t="s">
        <v>531</v>
      </c>
      <c r="E342" s="8" t="str">
        <f t="shared" si="0"/>
        <v>期間</v>
      </c>
      <c r="H342" s="7" t="str">
        <f>IF(F342="","",IF(F342=VLOOKUP(A342,スキル!$A:$K,11,0),"ス",VLOOKUP(A342,スキル!$A:$J,F342+4,FALSE)))</f>
        <v/>
      </c>
      <c r="I342" s="7" t="str">
        <f>IF(F342="","",IF(F342=VLOOKUP(A342,スキル!$A:$K,11,0),"キ",100/H342))</f>
        <v/>
      </c>
      <c r="J342" s="7" t="str">
        <f>IF(F342="","",IF(F342=VLOOKUP(A342,スキル!$A:$K,11,0),"ル",ROUND(G342/I342,1)))</f>
        <v/>
      </c>
      <c r="K342" s="10" t="str">
        <f>IF(F342="","",IF(F342=VLOOKUP(A342,スキル!$A:$K,11,0),"Ｍ",ROUND(H342-J342,0)))</f>
        <v/>
      </c>
      <c r="L342" s="7" t="str">
        <f ca="1">IF(F342="","",IF(F342=VLOOKUP(A342,スキル!$A:$K,11,0),"Ａ",IF(F342=VLOOKUP(A342,スキル!$A:$K,11,0)-1,0,SUM(OFFSET(スキル!$A$2,MATCH(A342,スキル!$A$3:$A$1048576,0),F342+4,1,5-F342)))))</f>
        <v/>
      </c>
      <c r="M342" s="10">
        <f>IF(F342="",VLOOKUP(A342,スキル!$A:$K,10,0),IF(F342=VLOOKUP(A342,スキル!$A:$K,11,0),"Ｘ",K342+L342))</f>
        <v>32</v>
      </c>
      <c r="N342" s="11">
        <f>IF(C342="イベ","-",VLOOKUP(A342,スキル!$A:$K,10,0)*IF(C342="ハピ",10000,30000))</f>
        <v>960000</v>
      </c>
      <c r="O342" s="11">
        <f t="shared" si="1"/>
        <v>0</v>
      </c>
      <c r="P342" s="11">
        <f>IF(C342="イベ","-",IF(F342=VLOOKUP(A342,スキル!$A:$K,11,0),0,IF(C342="ハピ",M342*10000,M342*30000)))</f>
        <v>960000</v>
      </c>
      <c r="Q342" s="15" t="str">
        <f>VLOOKUP(A342,スキル!$A$3:$M$1000,13,0)</f>
        <v>少しの間2種類だけになるよ！</v>
      </c>
    </row>
    <row r="343" spans="1:17" ht="18" customHeight="1">
      <c r="A343" s="7">
        <v>341</v>
      </c>
      <c r="B343" s="7">
        <v>92</v>
      </c>
      <c r="C343" s="7" t="s">
        <v>38</v>
      </c>
      <c r="D343" s="7" t="s">
        <v>532</v>
      </c>
      <c r="E343" s="8" t="str">
        <f t="shared" si="0"/>
        <v>常駐</v>
      </c>
      <c r="H343" s="7" t="str">
        <f>IF(F343="","",IF(F343=VLOOKUP(A343,スキル!$A:$K,11,0),"ス",VLOOKUP(A343,スキル!$A:$J,F343+4,FALSE)))</f>
        <v/>
      </c>
      <c r="I343" s="7" t="str">
        <f>IF(F343="","",IF(F343=VLOOKUP(A343,スキル!$A:$K,11,0),"キ",100/H343))</f>
        <v/>
      </c>
      <c r="J343" s="7" t="str">
        <f>IF(F343="","",IF(F343=VLOOKUP(A343,スキル!$A:$K,11,0),"ル",ROUND(G343/I343,1)))</f>
        <v/>
      </c>
      <c r="K343" s="10" t="str">
        <f>IF(F343="","",IF(F343=VLOOKUP(A343,スキル!$A:$K,11,0),"Ｍ",ROUND(H343-J343,0)))</f>
        <v/>
      </c>
      <c r="L343" s="7" t="str">
        <f ca="1">IF(F343="","",IF(F343=VLOOKUP(A343,スキル!$A:$K,11,0),"Ａ",IF(F343=VLOOKUP(A343,スキル!$A:$K,11,0)-1,0,SUM(OFFSET(スキル!$A$2,MATCH(A343,スキル!$A$3:$A$1048576,0),F343+4,1,5-F343)))))</f>
        <v/>
      </c>
      <c r="M343" s="10">
        <f>IF(F343="",VLOOKUP(A343,スキル!$A:$K,10,0),IF(F343=VLOOKUP(A343,スキル!$A:$K,11,0),"Ｘ",K343+L343))</f>
        <v>29</v>
      </c>
      <c r="N343" s="11">
        <f>IF(C343="イベ","-",VLOOKUP(A343,スキル!$A:$K,10,0)*IF(C343="ハピ",10000,30000))</f>
        <v>870000</v>
      </c>
      <c r="O343" s="11">
        <f t="shared" si="1"/>
        <v>0</v>
      </c>
      <c r="P343" s="11">
        <f>IF(C343="イベ","-",IF(F343=VLOOKUP(A343,スキル!$A:$K,11,0),0,IF(C343="ハピ",M343*10000,M343*30000)))</f>
        <v>870000</v>
      </c>
      <c r="Q343" s="15" t="str">
        <f>VLOOKUP(A343,スキル!$A$3:$M$1000,13,0)</f>
        <v>横ライン状にツムを消すよ！</v>
      </c>
    </row>
    <row r="344" spans="1:17" ht="18" customHeight="1">
      <c r="A344" s="7">
        <v>342</v>
      </c>
      <c r="C344" s="7" t="s">
        <v>46</v>
      </c>
      <c r="D344" s="7" t="s">
        <v>533</v>
      </c>
      <c r="E344" s="8" t="str">
        <f t="shared" si="0"/>
        <v>期間</v>
      </c>
      <c r="H344" s="7" t="str">
        <f>IF(F344="","",IF(F344=VLOOKUP(A344,スキル!$A:$K,11,0),"ス",VLOOKUP(A344,スキル!$A:$J,F344+4,FALSE)))</f>
        <v/>
      </c>
      <c r="I344" s="7" t="str">
        <f>IF(F344="","",IF(F344=VLOOKUP(A344,スキル!$A:$K,11,0),"キ",100/H344))</f>
        <v/>
      </c>
      <c r="J344" s="7" t="str">
        <f>IF(F344="","",IF(F344=VLOOKUP(A344,スキル!$A:$K,11,0),"ル",ROUND(G344/I344,1)))</f>
        <v/>
      </c>
      <c r="K344" s="10" t="str">
        <f>IF(F344="","",IF(F344=VLOOKUP(A344,スキル!$A:$K,11,0),"Ｍ",ROUND(H344-J344,0)))</f>
        <v/>
      </c>
      <c r="L344" s="7" t="str">
        <f ca="1">IF(F344="","",IF(F344=VLOOKUP(A344,スキル!$A:$K,11,0),"Ａ",IF(F344=VLOOKUP(A344,スキル!$A:$K,11,0)-1,0,SUM(OFFSET(スキル!$A$2,MATCH(A344,スキル!$A$3:$A$1048576,0),F344+4,1,5-F344)))))</f>
        <v/>
      </c>
      <c r="M344" s="10">
        <f>IF(F344="",VLOOKUP(A344,スキル!$A:$K,10,0),IF(F344=VLOOKUP(A344,スキル!$A:$K,11,0),"Ｘ",K344+L344))</f>
        <v>32</v>
      </c>
      <c r="N344" s="11">
        <f>IF(C344="イベ","-",VLOOKUP(A344,スキル!$A:$K,10,0)*IF(C344="ハピ",10000,30000))</f>
        <v>960000</v>
      </c>
      <c r="O344" s="11">
        <f t="shared" si="1"/>
        <v>0</v>
      </c>
      <c r="P344" s="11">
        <f>IF(C344="イベ","-",IF(F344=VLOOKUP(A344,スキル!$A:$K,11,0),0,IF(C344="ハピ",M344*10000,M344*30000)))</f>
        <v>960000</v>
      </c>
      <c r="Q344" s="15" t="str">
        <f>VLOOKUP(A344,スキル!$A$3:$M$1000,13,0)</f>
        <v>ランダム＋縦ライン状にツムを消すよ！</v>
      </c>
    </row>
    <row r="345" spans="1:17" ht="18" customHeight="1">
      <c r="A345" s="7">
        <v>343</v>
      </c>
      <c r="C345" s="7" t="s">
        <v>46</v>
      </c>
      <c r="D345" s="7" t="s">
        <v>535</v>
      </c>
      <c r="E345" s="8" t="str">
        <f t="shared" si="0"/>
        <v>期間</v>
      </c>
      <c r="H345" s="7" t="str">
        <f>IF(F345="","",IF(F345=VLOOKUP(A345,スキル!$A:$K,11,0),"ス",VLOOKUP(A345,スキル!$A:$J,F345+4,FALSE)))</f>
        <v/>
      </c>
      <c r="I345" s="7" t="str">
        <f>IF(F345="","",IF(F345=VLOOKUP(A345,スキル!$A:$K,11,0),"キ",100/H345))</f>
        <v/>
      </c>
      <c r="J345" s="7" t="str">
        <f>IF(F345="","",IF(F345=VLOOKUP(A345,スキル!$A:$K,11,0),"ル",ROUND(G345/I345,1)))</f>
        <v/>
      </c>
      <c r="K345" s="10" t="str">
        <f>IF(F345="","",IF(F345=VLOOKUP(A345,スキル!$A:$K,11,0),"Ｍ",ROUND(H345-J345,0)))</f>
        <v/>
      </c>
      <c r="L345" s="7" t="str">
        <f ca="1">IF(F345="","",IF(F345=VLOOKUP(A345,スキル!$A:$K,11,0),"Ａ",IF(F345=VLOOKUP(A345,スキル!$A:$K,11,0)-1,0,SUM(OFFSET(スキル!$A$2,MATCH(A345,スキル!$A$3:$A$1048576,0),F345+4,1,5-F345)))))</f>
        <v/>
      </c>
      <c r="M345" s="10">
        <f>IF(F345="",VLOOKUP(A345,スキル!$A:$K,10,0),IF(F345=VLOOKUP(A345,スキル!$A:$K,11,0),"Ｘ",K345+L345))</f>
        <v>36</v>
      </c>
      <c r="N345" s="11">
        <f>IF(C345="イベ","-",VLOOKUP(A345,スキル!$A:$K,10,0)*IF(C345="ハピ",10000,30000))</f>
        <v>1080000</v>
      </c>
      <c r="O345" s="11">
        <f t="shared" si="1"/>
        <v>0</v>
      </c>
      <c r="P345" s="11">
        <f>IF(C345="イベ","-",IF(F345=VLOOKUP(A345,スキル!$A:$K,11,0),0,IF(C345="ハピ",M345*10000,M345*30000)))</f>
        <v>1080000</v>
      </c>
      <c r="Q345" s="15" t="str">
        <f>VLOOKUP(A345,スキル!$A$3:$M$1000,13,0)</f>
        <v>数ヶ所でまとまってツムを消すよ！</v>
      </c>
    </row>
    <row r="346" spans="1:17" ht="18" customHeight="1">
      <c r="A346" s="7">
        <v>344</v>
      </c>
      <c r="C346" s="7" t="s">
        <v>46</v>
      </c>
      <c r="D346" s="7" t="s">
        <v>536</v>
      </c>
      <c r="E346" s="8" t="str">
        <f t="shared" si="0"/>
        <v>期間</v>
      </c>
      <c r="H346" s="7" t="str">
        <f>IF(F346="","",IF(F346=VLOOKUP(A346,スキル!$A:$K,11,0),"ス",VLOOKUP(A346,スキル!$A:$J,F346+4,FALSE)))</f>
        <v/>
      </c>
      <c r="I346" s="7" t="str">
        <f>IF(F346="","",IF(F346=VLOOKUP(A346,スキル!$A:$K,11,0),"キ",100/H346))</f>
        <v/>
      </c>
      <c r="J346" s="7" t="str">
        <f>IF(F346="","",IF(F346=VLOOKUP(A346,スキル!$A:$K,11,0),"ル",ROUND(G346/I346,1)))</f>
        <v/>
      </c>
      <c r="K346" s="10" t="str">
        <f>IF(F346="","",IF(F346=VLOOKUP(A346,スキル!$A:$K,11,0),"Ｍ",ROUND(H346-J346,0)))</f>
        <v/>
      </c>
      <c r="L346" s="7" t="str">
        <f ca="1">IF(F346="","",IF(F346=VLOOKUP(A346,スキル!$A:$K,11,0),"Ａ",IF(F346=VLOOKUP(A346,スキル!$A:$K,11,0)-1,0,SUM(OFFSET(スキル!$A$2,MATCH(A346,スキル!$A$3:$A$1048576,0),F346+4,1,5-F346)))))</f>
        <v/>
      </c>
      <c r="M346" s="10">
        <f>IF(F346="",VLOOKUP(A346,スキル!$A:$K,10,0),IF(F346=VLOOKUP(A346,スキル!$A:$K,11,0),"Ｘ",K346+L346))</f>
        <v>32</v>
      </c>
      <c r="N346" s="11">
        <f>IF(C346="イベ","-",VLOOKUP(A346,スキル!$A:$K,10,0)*IF(C346="ハピ",10000,30000))</f>
        <v>960000</v>
      </c>
      <c r="O346" s="11">
        <f t="shared" si="1"/>
        <v>0</v>
      </c>
      <c r="P346" s="11">
        <f>IF(C346="イベ","-",IF(F346=VLOOKUP(A346,スキル!$A:$K,11,0),0,IF(C346="ハピ",M346*10000,M346*30000)))</f>
        <v>960000</v>
      </c>
      <c r="Q346" s="15" t="str">
        <f>VLOOKUP(A346,スキル!$A$3:$M$1000,13,0)</f>
        <v>少しの間2種類だけになるよ！</v>
      </c>
    </row>
    <row r="347" spans="1:17" ht="18" customHeight="1">
      <c r="A347" s="7">
        <v>345</v>
      </c>
      <c r="C347" s="7" t="s">
        <v>49</v>
      </c>
      <c r="D347" s="7" t="s">
        <v>537</v>
      </c>
      <c r="E347" s="8" t="str">
        <f t="shared" si="0"/>
        <v>イベ</v>
      </c>
      <c r="H347" s="7" t="str">
        <f>IF(F347="","",IF(F347=VLOOKUP(A347,スキル!$A:$K,11,0),"ス",VLOOKUP(A347,スキル!$A:$J,F347+4,FALSE)))</f>
        <v/>
      </c>
      <c r="I347" s="7" t="str">
        <f>IF(F347="","",IF(F347=VLOOKUP(A347,スキル!$A:$K,11,0),"キ",100/H347))</f>
        <v/>
      </c>
      <c r="J347" s="7" t="str">
        <f>IF(F347="","",IF(F347=VLOOKUP(A347,スキル!$A:$K,11,0),"ル",ROUND(G347/I347,1)))</f>
        <v/>
      </c>
      <c r="K347" s="10" t="str">
        <f>IF(F347="","",IF(F347=VLOOKUP(A347,スキル!$A:$K,11,0),"Ｍ",ROUND(H347-J347,0)))</f>
        <v/>
      </c>
      <c r="L347" s="7" t="str">
        <f ca="1">IF(F347="","",IF(F347=VLOOKUP(A347,スキル!$A:$K,11,0),"Ａ",IF(F347=VLOOKUP(A347,スキル!$A:$K,11,0)-1,0,SUM(OFFSET(スキル!$A$2,MATCH(A347,スキル!$A$3:$A$1048576,0),F347+4,1,5-F347)))))</f>
        <v/>
      </c>
      <c r="M347" s="10">
        <f>IF(F347="",VLOOKUP(A347,スキル!$A:$K,10,0),IF(F347=VLOOKUP(A347,スキル!$A:$K,11,0),"Ｘ",K347+L347))</f>
        <v>8</v>
      </c>
      <c r="N347" s="11" t="str">
        <f>IF(C347="イベ","-",VLOOKUP(A347,スキル!$A:$K,10,0)*IF(C347="ハピ",10000,30000))</f>
        <v>-</v>
      </c>
      <c r="O347" s="11" t="str">
        <f t="shared" si="1"/>
        <v>-</v>
      </c>
      <c r="P347" s="11" t="str">
        <f>IF(C347="イベ","-",IF(F347=VLOOKUP(A347,スキル!$A:$K,11,0),0,IF(C347="ハピ",M347*10000,M347*30000)))</f>
        <v>-</v>
      </c>
      <c r="Q347" s="15" t="str">
        <f>VLOOKUP(A347,スキル!$A$3:$M$1000,13,0)</f>
        <v>少しの間つながりやすくなって得点が上がるよ！</v>
      </c>
    </row>
    <row r="348" spans="1:17" ht="18" customHeight="1">
      <c r="A348" s="7">
        <v>346</v>
      </c>
      <c r="C348" s="7" t="s">
        <v>46</v>
      </c>
      <c r="D348" s="7" t="s">
        <v>539</v>
      </c>
      <c r="E348" s="8" t="str">
        <f t="shared" si="0"/>
        <v>期間</v>
      </c>
      <c r="H348" s="7" t="str">
        <f>IF(F348="","",IF(F348=VLOOKUP(A348,スキル!$A:$K,11,0),"ス",VLOOKUP(A348,スキル!$A:$J,F348+4,FALSE)))</f>
        <v/>
      </c>
      <c r="I348" s="7" t="str">
        <f>IF(F348="","",IF(F348=VLOOKUP(A348,スキル!$A:$K,11,0),"キ",100/H348))</f>
        <v/>
      </c>
      <c r="J348" s="7" t="str">
        <f>IF(F348="","",IF(F348=VLOOKUP(A348,スキル!$A:$K,11,0),"ル",ROUND(G348/I348,1)))</f>
        <v/>
      </c>
      <c r="K348" s="10" t="str">
        <f>IF(F348="","",IF(F348=VLOOKUP(A348,スキル!$A:$K,11,0),"Ｍ",ROUND(H348-J348,0)))</f>
        <v/>
      </c>
      <c r="L348" s="7" t="str">
        <f ca="1">IF(F348="","",IF(F348=VLOOKUP(A348,スキル!$A:$K,11,0),"Ａ",IF(F348=VLOOKUP(A348,スキル!$A:$K,11,0)-1,0,SUM(OFFSET(スキル!$A$2,MATCH(A348,スキル!$A$3:$A$1048576,0),F348+4,1,5-F348)))))</f>
        <v/>
      </c>
      <c r="M348" s="10">
        <f>IF(F348="",VLOOKUP(A348,スキル!$A:$K,10,0),IF(F348=VLOOKUP(A348,スキル!$A:$K,11,0),"Ｘ",K348+L348))</f>
        <v>36</v>
      </c>
      <c r="N348" s="11">
        <f>IF(C348="イベ","-",VLOOKUP(A348,スキル!$A:$K,10,0)*IF(C348="ハピ",10000,30000))</f>
        <v>1080000</v>
      </c>
      <c r="O348" s="11">
        <f t="shared" si="1"/>
        <v>0</v>
      </c>
      <c r="P348" s="11">
        <f>IF(C348="イベ","-",IF(F348=VLOOKUP(A348,スキル!$A:$K,11,0),0,IF(C348="ハピ",M348*10000,M348*30000)))</f>
        <v>1080000</v>
      </c>
      <c r="Q348" s="15" t="str">
        <f>VLOOKUP(A348,スキル!$A$3:$M$1000,13,0)</f>
        <v>使うたびに何が起こるかわからない！</v>
      </c>
    </row>
    <row r="349" spans="1:17" ht="18" customHeight="1">
      <c r="A349" s="7">
        <v>347</v>
      </c>
      <c r="C349" s="7" t="s">
        <v>46</v>
      </c>
      <c r="D349" s="7" t="s">
        <v>540</v>
      </c>
      <c r="E349" s="8" t="str">
        <f t="shared" si="0"/>
        <v>期間</v>
      </c>
      <c r="H349" s="7" t="str">
        <f>IF(F349="","",IF(F349=VLOOKUP(A349,スキル!$A:$K,11,0),"ス",VLOOKUP(A349,スキル!$A:$J,F349+4,FALSE)))</f>
        <v/>
      </c>
      <c r="I349" s="7" t="str">
        <f>IF(F349="","",IF(F349=VLOOKUP(A349,スキル!$A:$K,11,0),"キ",100/H349))</f>
        <v/>
      </c>
      <c r="J349" s="7" t="str">
        <f>IF(F349="","",IF(F349=VLOOKUP(A349,スキル!$A:$K,11,0),"ル",ROUND(G349/I349,1)))</f>
        <v/>
      </c>
      <c r="K349" s="10" t="str">
        <f>IF(F349="","",IF(F349=VLOOKUP(A349,スキル!$A:$K,11,0),"Ｍ",ROUND(H349-J349,0)))</f>
        <v/>
      </c>
      <c r="L349" s="7" t="str">
        <f ca="1">IF(F349="","",IF(F349=VLOOKUP(A349,スキル!$A:$K,11,0),"Ａ",IF(F349=VLOOKUP(A349,スキル!$A:$K,11,0)-1,0,SUM(OFFSET(スキル!$A$2,MATCH(A349,スキル!$A$3:$A$1048576,0),F349+4,1,5-F349)))))</f>
        <v/>
      </c>
      <c r="M349" s="10">
        <f>IF(F349="",VLOOKUP(A349,スキル!$A:$K,10,0),IF(F349=VLOOKUP(A349,スキル!$A:$K,11,0),"Ｘ",K349+L349))</f>
        <v>32</v>
      </c>
      <c r="N349" s="11">
        <f>IF(C349="イベ","-",VLOOKUP(A349,スキル!$A:$K,10,0)*IF(C349="ハピ",10000,30000))</f>
        <v>960000</v>
      </c>
      <c r="O349" s="11">
        <f t="shared" si="1"/>
        <v>0</v>
      </c>
      <c r="P349" s="11">
        <f>IF(C349="イベ","-",IF(F349=VLOOKUP(A349,スキル!$A:$K,11,0),0,IF(C349="ハピ",M349*10000,M349*30000)))</f>
        <v>960000</v>
      </c>
      <c r="Q349" s="15" t="str">
        <f>VLOOKUP(A349,スキル!$A$3:$M$1000,13,0)</f>
        <v>ランダムでツムを消すよ！</v>
      </c>
    </row>
    <row r="350" spans="1:17" ht="18" customHeight="1">
      <c r="A350" s="7">
        <v>348</v>
      </c>
      <c r="C350" s="7" t="s">
        <v>46</v>
      </c>
      <c r="D350" s="7" t="s">
        <v>541</v>
      </c>
      <c r="E350" s="8" t="str">
        <f t="shared" si="0"/>
        <v>期間</v>
      </c>
      <c r="H350" s="7" t="str">
        <f>IF(F350="","",IF(F350=VLOOKUP(A350,スキル!$A:$K,11,0),"ス",VLOOKUP(A350,スキル!$A:$J,F350+4,FALSE)))</f>
        <v/>
      </c>
      <c r="I350" s="7" t="str">
        <f>IF(F350="","",IF(F350=VLOOKUP(A350,スキル!$A:$K,11,0),"キ",100/H350))</f>
        <v/>
      </c>
      <c r="J350" s="7" t="str">
        <f>IF(F350="","",IF(F350=VLOOKUP(A350,スキル!$A:$K,11,0),"ル",ROUND(G350/I350,1)))</f>
        <v/>
      </c>
      <c r="K350" s="10" t="str">
        <f>IF(F350="","",IF(F350=VLOOKUP(A350,スキル!$A:$K,11,0),"Ｍ",ROUND(H350-J350,0)))</f>
        <v/>
      </c>
      <c r="L350" s="7" t="str">
        <f ca="1">IF(F350="","",IF(F350=VLOOKUP(A350,スキル!$A:$K,11,0),"Ａ",IF(F350=VLOOKUP(A350,スキル!$A:$K,11,0)-1,0,SUM(OFFSET(スキル!$A$2,MATCH(A350,スキル!$A$3:$A$1048576,0),F350+4,1,5-F350)))))</f>
        <v/>
      </c>
      <c r="M350" s="10">
        <f>IF(F350="",VLOOKUP(A350,スキル!$A:$K,10,0),IF(F350=VLOOKUP(A350,スキル!$A:$K,11,0),"Ｘ",K350+L350))</f>
        <v>36</v>
      </c>
      <c r="N350" s="11">
        <f>IF(C350="イベ","-",VLOOKUP(A350,スキル!$A:$K,10,0)*IF(C350="ハピ",10000,30000))</f>
        <v>1080000</v>
      </c>
      <c r="O350" s="11">
        <f t="shared" si="1"/>
        <v>0</v>
      </c>
      <c r="P350" s="11">
        <f>IF(C350="イベ","-",IF(F350=VLOOKUP(A350,スキル!$A:$K,11,0),0,IF(C350="ハピ",M350*10000,M350*30000)))</f>
        <v>1080000</v>
      </c>
      <c r="Q350" s="15" t="str">
        <f>VLOOKUP(A350,スキル!$A$3:$M$1000,13,0)</f>
        <v>画面中央のツムをまとめて消すよ！</v>
      </c>
    </row>
    <row r="351" spans="1:17" ht="18" customHeight="1">
      <c r="A351" s="7">
        <v>349</v>
      </c>
      <c r="C351" s="7" t="s">
        <v>46</v>
      </c>
      <c r="D351" s="7" t="s">
        <v>542</v>
      </c>
      <c r="E351" s="8" t="str">
        <f t="shared" si="0"/>
        <v>期間</v>
      </c>
      <c r="H351" s="7" t="str">
        <f>IF(F351="","",IF(F351=VLOOKUP(A351,スキル!$A:$K,11,0),"ス",VLOOKUP(A351,スキル!$A:$J,F351+4,FALSE)))</f>
        <v/>
      </c>
      <c r="I351" s="7" t="str">
        <f>IF(F351="","",IF(F351=VLOOKUP(A351,スキル!$A:$K,11,0),"キ",100/H351))</f>
        <v/>
      </c>
      <c r="J351" s="7" t="str">
        <f>IF(F351="","",IF(F351=VLOOKUP(A351,スキル!$A:$K,11,0),"ル",ROUND(G351/I351,1)))</f>
        <v/>
      </c>
      <c r="K351" s="10" t="str">
        <f>IF(F351="","",IF(F351=VLOOKUP(A351,スキル!$A:$K,11,0),"Ｍ",ROUND(H351-J351,0)))</f>
        <v/>
      </c>
      <c r="L351" s="7" t="str">
        <f ca="1">IF(F351="","",IF(F351=VLOOKUP(A351,スキル!$A:$K,11,0),"Ａ",IF(F351=VLOOKUP(A351,スキル!$A:$K,11,0)-1,0,SUM(OFFSET(スキル!$A$2,MATCH(A351,スキル!$A$3:$A$1048576,0),F351+4,1,5-F351)))))</f>
        <v/>
      </c>
      <c r="M351" s="10">
        <f>IF(F351="",VLOOKUP(A351,スキル!$A:$K,10,0),IF(F351=VLOOKUP(A351,スキル!$A:$K,11,0),"Ｘ",K351+L351))</f>
        <v>36</v>
      </c>
      <c r="N351" s="11">
        <f>IF(C351="イベ","-",VLOOKUP(A351,スキル!$A:$K,10,0)*IF(C351="ハピ",10000,30000))</f>
        <v>1080000</v>
      </c>
      <c r="O351" s="11">
        <f t="shared" si="1"/>
        <v>0</v>
      </c>
      <c r="P351" s="11">
        <f>IF(C351="イベ","-",IF(F351=VLOOKUP(A351,スキル!$A:$K,11,0),0,IF(C351="ハピ",M351*10000,M351*30000)))</f>
        <v>1080000</v>
      </c>
      <c r="Q351" s="15" t="str">
        <f>VLOOKUP(A351,スキル!$A$3:$M$1000,13,0)</f>
        <v>ランダムでボムが発生するよ！</v>
      </c>
    </row>
    <row r="352" spans="1:17" ht="18" customHeight="1">
      <c r="A352" s="7">
        <v>350</v>
      </c>
      <c r="C352" s="7" t="s">
        <v>46</v>
      </c>
      <c r="D352" s="7" t="s">
        <v>543</v>
      </c>
      <c r="E352" s="8" t="str">
        <f t="shared" si="0"/>
        <v>期間</v>
      </c>
      <c r="H352" s="7" t="str">
        <f>IF(F352="","",IF(F352=VLOOKUP(A352,スキル!$A:$K,11,0),"ス",VLOOKUP(A352,スキル!$A:$J,F352+4,FALSE)))</f>
        <v/>
      </c>
      <c r="I352" s="7" t="str">
        <f>IF(F352="","",IF(F352=VLOOKUP(A352,スキル!$A:$K,11,0),"キ",100/H352))</f>
        <v/>
      </c>
      <c r="J352" s="7" t="str">
        <f>IF(F352="","",IF(F352=VLOOKUP(A352,スキル!$A:$K,11,0),"ル",ROUND(G352/I352,1)))</f>
        <v/>
      </c>
      <c r="K352" s="10" t="str">
        <f>IF(F352="","",IF(F352=VLOOKUP(A352,スキル!$A:$K,11,0),"Ｍ",ROUND(H352-J352,0)))</f>
        <v/>
      </c>
      <c r="L352" s="7" t="str">
        <f ca="1">IF(F352="","",IF(F352=VLOOKUP(A352,スキル!$A:$K,11,0),"Ａ",IF(F352=VLOOKUP(A352,スキル!$A:$K,11,0)-1,0,SUM(OFFSET(スキル!$A$2,MATCH(A352,スキル!$A$3:$A$1048576,0),F352+4,1,5-F352)))))</f>
        <v/>
      </c>
      <c r="M352" s="10">
        <f>IF(F352="",VLOOKUP(A352,スキル!$A:$K,10,0),IF(F352=VLOOKUP(A352,スキル!$A:$K,11,0),"Ｘ",K352+L352))</f>
        <v>36</v>
      </c>
      <c r="N352" s="11">
        <f>IF(C352="イベ","-",VLOOKUP(A352,スキル!$A:$K,10,0)*IF(C352="ハピ",10000,30000))</f>
        <v>1080000</v>
      </c>
      <c r="O352" s="11">
        <f t="shared" si="1"/>
        <v>0</v>
      </c>
      <c r="P352" s="11">
        <f>IF(C352="イベ","-",IF(F352=VLOOKUP(A352,スキル!$A:$K,11,0),0,IF(C352="ハピ",M352*10000,M352*30000)))</f>
        <v>1080000</v>
      </c>
      <c r="Q352" s="15" t="str">
        <f>VLOOKUP(A352,スキル!$A$3:$M$1000,13,0)</f>
        <v>横ライン状にツムを消すよ！</v>
      </c>
    </row>
    <row r="353" spans="1:17" ht="18" customHeight="1">
      <c r="A353" s="7">
        <v>351</v>
      </c>
      <c r="C353" s="7" t="s">
        <v>46</v>
      </c>
      <c r="D353" s="7" t="s">
        <v>544</v>
      </c>
      <c r="E353" s="8" t="str">
        <f t="shared" si="0"/>
        <v>期間</v>
      </c>
      <c r="H353" s="7" t="str">
        <f>IF(F353="","",IF(F353=VLOOKUP(A353,スキル!$A:$K,11,0),"ス",VLOOKUP(A353,スキル!$A:$J,F353+4,FALSE)))</f>
        <v/>
      </c>
      <c r="I353" s="7" t="str">
        <f>IF(F353="","",IF(F353=VLOOKUP(A353,スキル!$A:$K,11,0),"キ",100/H353))</f>
        <v/>
      </c>
      <c r="J353" s="7" t="str">
        <f>IF(F353="","",IF(F353=VLOOKUP(A353,スキル!$A:$K,11,0),"ル",ROUND(G353/I353,1)))</f>
        <v/>
      </c>
      <c r="K353" s="10" t="str">
        <f>IF(F353="","",IF(F353=VLOOKUP(A353,スキル!$A:$K,11,0),"Ｍ",ROUND(H353-J353,0)))</f>
        <v/>
      </c>
      <c r="L353" s="7" t="str">
        <f ca="1">IF(F353="","",IF(F353=VLOOKUP(A353,スキル!$A:$K,11,0),"Ａ",IF(F353=VLOOKUP(A353,スキル!$A:$K,11,0)-1,0,SUM(OFFSET(スキル!$A$2,MATCH(A353,スキル!$A$3:$A$1048576,0),F353+4,1,5-F353)))))</f>
        <v/>
      </c>
      <c r="M353" s="10">
        <f>IF(F353="",VLOOKUP(A353,スキル!$A:$K,10,0),IF(F353=VLOOKUP(A353,スキル!$A:$K,11,0),"Ｘ",K353+L353))</f>
        <v>36</v>
      </c>
      <c r="N353" s="11">
        <f>IF(C353="イベ","-",VLOOKUP(A353,スキル!$A:$K,10,0)*IF(C353="ハピ",10000,30000))</f>
        <v>1080000</v>
      </c>
      <c r="O353" s="11">
        <f t="shared" si="1"/>
        <v>0</v>
      </c>
      <c r="P353" s="11">
        <f>IF(C353="イベ","-",IF(F353=VLOOKUP(A353,スキル!$A:$K,11,0),0,IF(C353="ハピ",M353*10000,M353*30000)))</f>
        <v>1080000</v>
      </c>
      <c r="Q353" s="15" t="str">
        <f>VLOOKUP(A353,スキル!$A$3:$M$1000,13,0)</f>
        <v>ランダムでツムを消すよ！</v>
      </c>
    </row>
    <row r="354" spans="1:17" ht="18" customHeight="1">
      <c r="A354" s="7">
        <v>352</v>
      </c>
      <c r="B354" s="7">
        <v>93</v>
      </c>
      <c r="C354" s="7" t="s">
        <v>38</v>
      </c>
      <c r="D354" s="7" t="s">
        <v>545</v>
      </c>
      <c r="E354" s="8" t="str">
        <f t="shared" si="0"/>
        <v>常駐</v>
      </c>
      <c r="H354" s="7" t="str">
        <f>IF(F354="","",IF(F354=VLOOKUP(A354,スキル!$A:$K,11,0),"ス",VLOOKUP(A354,スキル!$A:$J,F354+4,FALSE)))</f>
        <v/>
      </c>
      <c r="I354" s="7" t="str">
        <f>IF(F354="","",IF(F354=VLOOKUP(A354,スキル!$A:$K,11,0),"キ",100/H354))</f>
        <v/>
      </c>
      <c r="J354" s="7" t="str">
        <f>IF(F354="","",IF(F354=VLOOKUP(A354,スキル!$A:$K,11,0),"ル",ROUND(G354/I354,1)))</f>
        <v/>
      </c>
      <c r="K354" s="10" t="str">
        <f>IF(F354="","",IF(F354=VLOOKUP(A354,スキル!$A:$K,11,0),"Ｍ",ROUND(H354-J354,0)))</f>
        <v/>
      </c>
      <c r="L354" s="7" t="str">
        <f ca="1">IF(F354="","",IF(F354=VLOOKUP(A354,スキル!$A:$K,11,0),"Ａ",IF(F354=VLOOKUP(A354,スキル!$A:$K,11,0)-1,0,SUM(OFFSET(スキル!$A$2,MATCH(A354,スキル!$A$3:$A$1048576,0),F354+4,1,5-F354)))))</f>
        <v/>
      </c>
      <c r="M354" s="10">
        <f>IF(F354="",VLOOKUP(A354,スキル!$A:$K,10,0),IF(F354=VLOOKUP(A354,スキル!$A:$K,11,0),"Ｘ",K354+L354))</f>
        <v>29</v>
      </c>
      <c r="N354" s="11">
        <f>IF(C354="イベ","-",VLOOKUP(A354,スキル!$A:$K,10,0)*IF(C354="ハピ",10000,30000))</f>
        <v>870000</v>
      </c>
      <c r="O354" s="11">
        <f t="shared" si="1"/>
        <v>0</v>
      </c>
      <c r="P354" s="11">
        <f>IF(C354="イベ","-",IF(F354=VLOOKUP(A354,スキル!$A:$K,11,0),0,IF(C354="ハピ",M354*10000,M354*30000)))</f>
        <v>870000</v>
      </c>
      <c r="Q354" s="15" t="str">
        <f>VLOOKUP(A354,スキル!$A$3:$M$1000,13,0)</f>
        <v>横ライン状にツムを消すよ！</v>
      </c>
    </row>
    <row r="355" spans="1:17" ht="18" customHeight="1">
      <c r="A355" s="7">
        <v>353</v>
      </c>
      <c r="C355" s="7" t="s">
        <v>46</v>
      </c>
      <c r="D355" s="7" t="s">
        <v>546</v>
      </c>
      <c r="E355" s="8" t="str">
        <f t="shared" si="0"/>
        <v>期間</v>
      </c>
      <c r="H355" s="7" t="str">
        <f>IF(F355="","",IF(F355=VLOOKUP(A355,スキル!$A:$K,11,0),"ス",VLOOKUP(A355,スキル!$A:$J,F355+4,FALSE)))</f>
        <v/>
      </c>
      <c r="I355" s="7" t="str">
        <f>IF(F355="","",IF(F355=VLOOKUP(A355,スキル!$A:$K,11,0),"キ",100/H355))</f>
        <v/>
      </c>
      <c r="J355" s="7" t="str">
        <f>IF(F355="","",IF(F355=VLOOKUP(A355,スキル!$A:$K,11,0),"ル",ROUND(G355/I355,1)))</f>
        <v/>
      </c>
      <c r="K355" s="10" t="str">
        <f>IF(F355="","",IF(F355=VLOOKUP(A355,スキル!$A:$K,11,0),"Ｍ",ROUND(H355-J355,0)))</f>
        <v/>
      </c>
      <c r="L355" s="7" t="str">
        <f ca="1">IF(F355="","",IF(F355=VLOOKUP(A355,スキル!$A:$K,11,0),"Ａ",IF(F355=VLOOKUP(A355,スキル!$A:$K,11,0)-1,0,SUM(OFFSET(スキル!$A$2,MATCH(A355,スキル!$A$3:$A$1048576,0),F355+4,1,5-F355)))))</f>
        <v/>
      </c>
      <c r="M355" s="10">
        <f>IF(F355="",VLOOKUP(A355,スキル!$A:$K,10,0),IF(F355=VLOOKUP(A355,スキル!$A:$K,11,0),"Ｘ",K355+L355))</f>
        <v>36</v>
      </c>
      <c r="N355" s="11">
        <f>IF(C355="イベ","-",VLOOKUP(A355,スキル!$A:$K,10,0)*IF(C355="ハピ",10000,30000))</f>
        <v>1080000</v>
      </c>
      <c r="O355" s="11">
        <f t="shared" si="1"/>
        <v>0</v>
      </c>
      <c r="P355" s="11">
        <f>IF(C355="イベ","-",IF(F355=VLOOKUP(A355,スキル!$A:$K,11,0),0,IF(C355="ハピ",M355*10000,M355*30000)))</f>
        <v>1080000</v>
      </c>
      <c r="Q355" s="15" t="str">
        <f>VLOOKUP(A355,スキル!$A$3:$M$1000,13,0)</f>
        <v>少しの間ランドールが他のツムに化けるよ！</v>
      </c>
    </row>
    <row r="356" spans="1:17" ht="18" customHeight="1">
      <c r="A356" s="7">
        <v>354</v>
      </c>
      <c r="B356" s="7">
        <v>94</v>
      </c>
      <c r="C356" s="7" t="s">
        <v>38</v>
      </c>
      <c r="D356" s="7" t="s">
        <v>548</v>
      </c>
      <c r="E356" s="8" t="str">
        <f t="shared" si="0"/>
        <v>常駐</v>
      </c>
      <c r="H356" s="7" t="str">
        <f>IF(F356="","",IF(F356=VLOOKUP(A356,スキル!$A:$K,11,0),"ス",VLOOKUP(A356,スキル!$A:$J,F356+4,FALSE)))</f>
        <v/>
      </c>
      <c r="I356" s="7" t="str">
        <f>IF(F356="","",IF(F356=VLOOKUP(A356,スキル!$A:$K,11,0),"キ",100/H356))</f>
        <v/>
      </c>
      <c r="J356" s="7" t="str">
        <f>IF(F356="","",IF(F356=VLOOKUP(A356,スキル!$A:$K,11,0),"ル",ROUND(G356/I356,1)))</f>
        <v/>
      </c>
      <c r="K356" s="10" t="str">
        <f>IF(F356="","",IF(F356=VLOOKUP(A356,スキル!$A:$K,11,0),"Ｍ",ROUND(H356-J356,0)))</f>
        <v/>
      </c>
      <c r="L356" s="7" t="str">
        <f ca="1">IF(F356="","",IF(F356=VLOOKUP(A356,スキル!$A:$K,11,0),"Ａ",IF(F356=VLOOKUP(A356,スキル!$A:$K,11,0)-1,0,SUM(OFFSET(スキル!$A$2,MATCH(A356,スキル!$A$3:$A$1048576,0),F356+4,1,5-F356)))))</f>
        <v/>
      </c>
      <c r="M356" s="10">
        <f>IF(F356="",VLOOKUP(A356,スキル!$A:$K,10,0),IF(F356=VLOOKUP(A356,スキル!$A:$K,11,0),"Ｘ",K356+L356))</f>
        <v>32</v>
      </c>
      <c r="N356" s="11">
        <f>IF(C356="イベ","-",VLOOKUP(A356,スキル!$A:$K,10,0)*IF(C356="ハピ",10000,30000))</f>
        <v>960000</v>
      </c>
      <c r="O356" s="11">
        <f t="shared" si="1"/>
        <v>0</v>
      </c>
      <c r="P356" s="11">
        <f>IF(C356="イベ","-",IF(F356=VLOOKUP(A356,スキル!$A:$K,11,0),0,IF(C356="ハピ",M356*10000,M356*30000)))</f>
        <v>960000</v>
      </c>
      <c r="Q356" s="15" t="str">
        <f>VLOOKUP(A356,スキル!$A$3:$M$1000,13,0)</f>
        <v>使うたびに何が起こるかわからない！</v>
      </c>
    </row>
    <row r="357" spans="1:17" ht="18" customHeight="1">
      <c r="A357" s="7">
        <v>355</v>
      </c>
      <c r="C357" s="7" t="s">
        <v>46</v>
      </c>
      <c r="D357" s="7" t="s">
        <v>549</v>
      </c>
      <c r="E357" s="8" t="str">
        <f t="shared" si="0"/>
        <v>期間</v>
      </c>
      <c r="H357" s="7" t="str">
        <f>IF(F357="","",IF(F357=VLOOKUP(A357,スキル!$A:$K,11,0),"ス",VLOOKUP(A357,スキル!$A:$J,F357+4,FALSE)))</f>
        <v/>
      </c>
      <c r="I357" s="7" t="str">
        <f>IF(F357="","",IF(F357=VLOOKUP(A357,スキル!$A:$K,11,0),"キ",100/H357))</f>
        <v/>
      </c>
      <c r="J357" s="7" t="str">
        <f>IF(F357="","",IF(F357=VLOOKUP(A357,スキル!$A:$K,11,0),"ル",ROUND(G357/I357,1)))</f>
        <v/>
      </c>
      <c r="K357" s="10" t="str">
        <f>IF(F357="","",IF(F357=VLOOKUP(A357,スキル!$A:$K,11,0),"Ｍ",ROUND(H357-J357,0)))</f>
        <v/>
      </c>
      <c r="L357" s="7" t="str">
        <f ca="1">IF(F357="","",IF(F357=VLOOKUP(A357,スキル!$A:$K,11,0),"Ａ",IF(F357=VLOOKUP(A357,スキル!$A:$K,11,0)-1,0,SUM(OFFSET(スキル!$A$2,MATCH(A357,スキル!$A$3:$A$1048576,0),F357+4,1,5-F357)))))</f>
        <v/>
      </c>
      <c r="M357" s="10">
        <f>IF(F357="",VLOOKUP(A357,スキル!$A:$K,10,0),IF(F357=VLOOKUP(A357,スキル!$A:$K,11,0),"Ｘ",K357+L357))</f>
        <v>29</v>
      </c>
      <c r="N357" s="11">
        <f>IF(C357="イベ","-",VLOOKUP(A357,スキル!$A:$K,10,0)*IF(C357="ハピ",10000,30000))</f>
        <v>870000</v>
      </c>
      <c r="O357" s="11">
        <f t="shared" si="1"/>
        <v>0</v>
      </c>
      <c r="P357" s="11">
        <f>IF(C357="イベ","-",IF(F357=VLOOKUP(A357,スキル!$A:$K,11,0),0,IF(C357="ハピ",M357*10000,M357*30000)))</f>
        <v>870000</v>
      </c>
      <c r="Q357" s="15" t="str">
        <f>VLOOKUP(A357,スキル!$A$3:$M$1000,13,0)</f>
        <v>横ライン状にツムを消すよ！</v>
      </c>
    </row>
    <row r="358" spans="1:17" ht="18" customHeight="1">
      <c r="A358" s="7">
        <v>356</v>
      </c>
      <c r="B358" s="7">
        <v>95</v>
      </c>
      <c r="C358" s="7" t="s">
        <v>38</v>
      </c>
      <c r="D358" s="7" t="s">
        <v>550</v>
      </c>
      <c r="E358" s="8" t="str">
        <f t="shared" si="0"/>
        <v>常駐</v>
      </c>
      <c r="H358" s="7" t="str">
        <f>IF(F358="","",IF(F358=VLOOKUP(A358,スキル!$A:$K,11,0),"ス",VLOOKUP(A358,スキル!$A:$J,F358+4,FALSE)))</f>
        <v/>
      </c>
      <c r="I358" s="7" t="str">
        <f>IF(F358="","",IF(F358=VLOOKUP(A358,スキル!$A:$K,11,0),"キ",100/H358))</f>
        <v/>
      </c>
      <c r="J358" s="7" t="str">
        <f>IF(F358="","",IF(F358=VLOOKUP(A358,スキル!$A:$K,11,0),"ル",ROUND(G358/I358,1)))</f>
        <v/>
      </c>
      <c r="K358" s="10" t="str">
        <f>IF(F358="","",IF(F358=VLOOKUP(A358,スキル!$A:$K,11,0),"Ｍ",ROUND(H358-J358,0)))</f>
        <v/>
      </c>
      <c r="L358" s="7" t="str">
        <f ca="1">IF(F358="","",IF(F358=VLOOKUP(A358,スキル!$A:$K,11,0),"Ａ",IF(F358=VLOOKUP(A358,スキル!$A:$K,11,0)-1,0,SUM(OFFSET(スキル!$A$2,MATCH(A358,スキル!$A$3:$A$1048576,0),F358+4,1,5-F358)))))</f>
        <v/>
      </c>
      <c r="M358" s="10">
        <f>IF(F358="",VLOOKUP(A358,スキル!$A:$K,10,0),IF(F358=VLOOKUP(A358,スキル!$A:$K,11,0),"Ｘ",K358+L358))</f>
        <v>32</v>
      </c>
      <c r="N358" s="11">
        <f>IF(C358="イベ","-",VLOOKUP(A358,スキル!$A:$K,10,0)*IF(C358="ハピ",10000,30000))</f>
        <v>960000</v>
      </c>
      <c r="O358" s="11">
        <f t="shared" si="1"/>
        <v>0</v>
      </c>
      <c r="P358" s="11">
        <f>IF(C358="イベ","-",IF(F358=VLOOKUP(A358,スキル!$A:$K,11,0),0,IF(C358="ハピ",M358*10000,M358*30000)))</f>
        <v>960000</v>
      </c>
      <c r="Q358" s="15" t="str">
        <f>VLOOKUP(A358,スキル!$A$3:$M$1000,13,0)</f>
        <v>フリックと一緒に消せる高得点アッタ姫がでるよ！</v>
      </c>
    </row>
    <row r="359" spans="1:17" ht="18" customHeight="1">
      <c r="A359" s="7">
        <v>357</v>
      </c>
      <c r="C359" s="7" t="s">
        <v>46</v>
      </c>
      <c r="D359" s="7" t="s">
        <v>552</v>
      </c>
      <c r="E359" s="8" t="str">
        <f t="shared" si="0"/>
        <v>期間</v>
      </c>
      <c r="H359" s="7" t="str">
        <f>IF(F359="","",IF(F359=VLOOKUP(A359,スキル!$A:$K,11,0),"ス",VLOOKUP(A359,スキル!$A:$J,F359+4,FALSE)))</f>
        <v/>
      </c>
      <c r="I359" s="7" t="str">
        <f>IF(F359="","",IF(F359=VLOOKUP(A359,スキル!$A:$K,11,0),"キ",100/H359))</f>
        <v/>
      </c>
      <c r="J359" s="7" t="str">
        <f>IF(F359="","",IF(F359=VLOOKUP(A359,スキル!$A:$K,11,0),"ル",ROUND(G359/I359,1)))</f>
        <v/>
      </c>
      <c r="K359" s="10" t="str">
        <f>IF(F359="","",IF(F359=VLOOKUP(A359,スキル!$A:$K,11,0),"Ｍ",ROUND(H359-J359,0)))</f>
        <v/>
      </c>
      <c r="L359" s="7" t="str">
        <f ca="1">IF(F359="","",IF(F359=VLOOKUP(A359,スキル!$A:$K,11,0),"Ａ",IF(F359=VLOOKUP(A359,スキル!$A:$K,11,0)-1,0,SUM(OFFSET(スキル!$A$2,MATCH(A359,スキル!$A$3:$A$1048576,0),F359+4,1,5-F359)))))</f>
        <v/>
      </c>
      <c r="M359" s="10">
        <f>IF(F359="",VLOOKUP(A359,スキル!$A:$K,10,0),IF(F359=VLOOKUP(A359,スキル!$A:$K,11,0),"Ｘ",K359+L359))</f>
        <v>36</v>
      </c>
      <c r="N359" s="11">
        <f>IF(C359="イベ","-",VLOOKUP(A359,スキル!$A:$K,10,0)*IF(C359="ハピ",10000,30000))</f>
        <v>1080000</v>
      </c>
      <c r="O359" s="11">
        <f t="shared" si="1"/>
        <v>0</v>
      </c>
      <c r="P359" s="11">
        <f>IF(C359="イベ","-",IF(F359=VLOOKUP(A359,スキル!$A:$K,11,0),0,IF(C359="ハピ",M359*10000,M359*30000)))</f>
        <v>1080000</v>
      </c>
      <c r="Q359" s="15" t="str">
        <f>VLOOKUP(A359,スキル!$A$3:$M$1000,13,0)</f>
        <v>少しの間ツムの大きさが変わるよ！</v>
      </c>
    </row>
    <row r="360" spans="1:17" ht="18" customHeight="1">
      <c r="A360" s="7">
        <v>358</v>
      </c>
      <c r="C360" s="7" t="s">
        <v>46</v>
      </c>
      <c r="D360" s="7" t="s">
        <v>554</v>
      </c>
      <c r="E360" s="8" t="str">
        <f t="shared" si="0"/>
        <v>期間</v>
      </c>
      <c r="H360" s="7" t="str">
        <f>IF(F360="","",IF(F360=VLOOKUP(A360,スキル!$A:$K,11,0),"ス",VLOOKUP(A360,スキル!$A:$J,F360+4,FALSE)))</f>
        <v/>
      </c>
      <c r="I360" s="7" t="str">
        <f>IF(F360="","",IF(F360=VLOOKUP(A360,スキル!$A:$K,11,0),"キ",100/H360))</f>
        <v/>
      </c>
      <c r="J360" s="7" t="str">
        <f>IF(F360="","",IF(F360=VLOOKUP(A360,スキル!$A:$K,11,0),"ル",ROUND(G360/I360,1)))</f>
        <v/>
      </c>
      <c r="K360" s="10" t="str">
        <f>IF(F360="","",IF(F360=VLOOKUP(A360,スキル!$A:$K,11,0),"Ｍ",ROUND(H360-J360,0)))</f>
        <v/>
      </c>
      <c r="L360" s="7" t="str">
        <f ca="1">IF(F360="","",IF(F360=VLOOKUP(A360,スキル!$A:$K,11,0),"Ａ",IF(F360=VLOOKUP(A360,スキル!$A:$K,11,0)-1,0,SUM(OFFSET(スキル!$A$2,MATCH(A360,スキル!$A$3:$A$1048576,0),F360+4,1,5-F360)))))</f>
        <v/>
      </c>
      <c r="M360" s="10">
        <f>IF(F360="",VLOOKUP(A360,スキル!$A:$K,10,0),IF(F360=VLOOKUP(A360,スキル!$A:$K,11,0),"Ｘ",K360+L360))</f>
        <v>32</v>
      </c>
      <c r="N360" s="11">
        <f>IF(C360="イベ","-",VLOOKUP(A360,スキル!$A:$K,10,0)*IF(C360="ハピ",10000,30000))</f>
        <v>960000</v>
      </c>
      <c r="O360" s="11">
        <f t="shared" si="1"/>
        <v>0</v>
      </c>
      <c r="P360" s="11">
        <f>IF(C360="イベ","-",IF(F360=VLOOKUP(A360,スキル!$A:$K,11,0),0,IF(C360="ハピ",M360*10000,M360*30000)))</f>
        <v>960000</v>
      </c>
      <c r="Q360" s="15" t="str">
        <f>VLOOKUP(A360,スキル!$A$3:$M$1000,13,0)</f>
        <v>横ライン状＋ジグザグにツムを消すよ！</v>
      </c>
    </row>
    <row r="361" spans="1:17" ht="18" customHeight="1">
      <c r="A361" s="7">
        <v>359</v>
      </c>
      <c r="C361" s="7" t="s">
        <v>46</v>
      </c>
      <c r="D361" s="7" t="s">
        <v>556</v>
      </c>
      <c r="E361" s="8" t="str">
        <f t="shared" si="0"/>
        <v>期間</v>
      </c>
      <c r="H361" s="7" t="str">
        <f>IF(F361="","",IF(F361=VLOOKUP(A361,スキル!$A:$K,11,0),"ス",VLOOKUP(A361,スキル!$A:$J,F361+4,FALSE)))</f>
        <v/>
      </c>
      <c r="I361" s="7" t="str">
        <f>IF(F361="","",IF(F361=VLOOKUP(A361,スキル!$A:$K,11,0),"キ",100/H361))</f>
        <v/>
      </c>
      <c r="J361" s="7" t="str">
        <f>IF(F361="","",IF(F361=VLOOKUP(A361,スキル!$A:$K,11,0),"ル",ROUND(G361/I361,1)))</f>
        <v/>
      </c>
      <c r="K361" s="10" t="str">
        <f>IF(F361="","",IF(F361=VLOOKUP(A361,スキル!$A:$K,11,0),"Ｍ",ROUND(H361-J361,0)))</f>
        <v/>
      </c>
      <c r="L361" s="7" t="str">
        <f ca="1">IF(F361="","",IF(F361=VLOOKUP(A361,スキル!$A:$K,11,0),"Ａ",IF(F361=VLOOKUP(A361,スキル!$A:$K,11,0)-1,0,SUM(OFFSET(スキル!$A$2,MATCH(A361,スキル!$A$3:$A$1048576,0),F361+4,1,5-F361)))))</f>
        <v/>
      </c>
      <c r="M361" s="10">
        <f>IF(F361="",VLOOKUP(A361,スキル!$A:$K,10,0),IF(F361=VLOOKUP(A361,スキル!$A:$K,11,0),"Ｘ",K361+L361))</f>
        <v>36</v>
      </c>
      <c r="N361" s="11">
        <f>IF(C361="イベ","-",VLOOKUP(A361,スキル!$A:$K,10,0)*IF(C361="ハピ",10000,30000))</f>
        <v>1080000</v>
      </c>
      <c r="O361" s="11">
        <f t="shared" si="1"/>
        <v>0</v>
      </c>
      <c r="P361" s="11">
        <f>IF(C361="イベ","-",IF(F361=VLOOKUP(A361,スキル!$A:$K,11,0),0,IF(C361="ハピ",M361*10000,M361*30000)))</f>
        <v>1080000</v>
      </c>
      <c r="Q361" s="15" t="str">
        <f>VLOOKUP(A361,スキル!$A$3:$M$1000,13,0)</f>
        <v>横ライン状にツムを消すよ！</v>
      </c>
    </row>
    <row r="362" spans="1:17" ht="18" customHeight="1">
      <c r="A362" s="7">
        <v>360</v>
      </c>
      <c r="C362" s="7" t="s">
        <v>46</v>
      </c>
      <c r="D362" s="7" t="s">
        <v>557</v>
      </c>
      <c r="E362" s="8" t="str">
        <f t="shared" si="0"/>
        <v>期間</v>
      </c>
      <c r="H362" s="7" t="str">
        <f>IF(F362="","",IF(F362=VLOOKUP(A362,スキル!$A:$K,11,0),"ス",VLOOKUP(A362,スキル!$A:$J,F362+4,FALSE)))</f>
        <v/>
      </c>
      <c r="I362" s="7" t="str">
        <f>IF(F362="","",IF(F362=VLOOKUP(A362,スキル!$A:$K,11,0),"キ",100/H362))</f>
        <v/>
      </c>
      <c r="J362" s="7" t="str">
        <f>IF(F362="","",IF(F362=VLOOKUP(A362,スキル!$A:$K,11,0),"ル",ROUND(G362/I362,1)))</f>
        <v/>
      </c>
      <c r="K362" s="10" t="str">
        <f>IF(F362="","",IF(F362=VLOOKUP(A362,スキル!$A:$K,11,0),"Ｍ",ROUND(H362-J362,0)))</f>
        <v/>
      </c>
      <c r="L362" s="7" t="str">
        <f ca="1">IF(F362="","",IF(F362=VLOOKUP(A362,スキル!$A:$K,11,0),"Ａ",IF(F362=VLOOKUP(A362,スキル!$A:$K,11,0)-1,0,SUM(OFFSET(スキル!$A$2,MATCH(A362,スキル!$A$3:$A$1048576,0),F362+4,1,5-F362)))))</f>
        <v/>
      </c>
      <c r="M362" s="10">
        <f>IF(F362="",VLOOKUP(A362,スキル!$A:$K,10,0),IF(F362=VLOOKUP(A362,スキル!$A:$K,11,0),"Ｘ",K362+L362))</f>
        <v>32</v>
      </c>
      <c r="N362" s="11">
        <f>IF(C362="イベ","-",VLOOKUP(A362,スキル!$A:$K,10,0)*IF(C362="ハピ",10000,30000))</f>
        <v>960000</v>
      </c>
      <c r="O362" s="11">
        <f t="shared" si="1"/>
        <v>0</v>
      </c>
      <c r="P362" s="11">
        <f>IF(C362="イベ","-",IF(F362=VLOOKUP(A362,スキル!$A:$K,11,0),0,IF(C362="ハピ",M362*10000,M362*30000)))</f>
        <v>960000</v>
      </c>
      <c r="Q362" s="15" t="str">
        <f>VLOOKUP(A362,スキル!$A$3:$M$1000,13,0)</f>
        <v>ジゼルに魔法がかかるよ　つなぐと周りのツムも消すよ！</v>
      </c>
    </row>
    <row r="363" spans="1:17" ht="18" customHeight="1">
      <c r="A363" s="7">
        <v>361</v>
      </c>
      <c r="C363" s="7" t="s">
        <v>46</v>
      </c>
      <c r="D363" s="7" t="s">
        <v>559</v>
      </c>
      <c r="E363" s="8" t="str">
        <f t="shared" si="0"/>
        <v>期間</v>
      </c>
      <c r="H363" s="7" t="str">
        <f>IF(F363="","",IF(F363=VLOOKUP(A363,スキル!$A:$K,11,0),"ス",VLOOKUP(A363,スキル!$A:$J,F363+4,FALSE)))</f>
        <v/>
      </c>
      <c r="I363" s="7" t="str">
        <f>IF(F363="","",IF(F363=VLOOKUP(A363,スキル!$A:$K,11,0),"キ",100/H363))</f>
        <v/>
      </c>
      <c r="J363" s="7" t="str">
        <f>IF(F363="","",IF(F363=VLOOKUP(A363,スキル!$A:$K,11,0),"ル",ROUND(G363/I363,1)))</f>
        <v/>
      </c>
      <c r="K363" s="10" t="str">
        <f>IF(F363="","",IF(F363=VLOOKUP(A363,スキル!$A:$K,11,0),"Ｍ",ROUND(H363-J363,0)))</f>
        <v/>
      </c>
      <c r="L363" s="7" t="str">
        <f ca="1">IF(F363="","",IF(F363=VLOOKUP(A363,スキル!$A:$K,11,0),"Ａ",IF(F363=VLOOKUP(A363,スキル!$A:$K,11,0)-1,0,SUM(OFFSET(スキル!$A$2,MATCH(A363,スキル!$A$3:$A$1048576,0),F363+4,1,5-F363)))))</f>
        <v/>
      </c>
      <c r="M363" s="10">
        <f>IF(F363="",VLOOKUP(A363,スキル!$A:$K,10,0),IF(F363=VLOOKUP(A363,スキル!$A:$K,11,0),"Ｘ",K363+L363))</f>
        <v>32</v>
      </c>
      <c r="N363" s="11">
        <f>IF(C363="イベ","-",VLOOKUP(A363,スキル!$A:$K,10,0)*IF(C363="ハピ",10000,30000))</f>
        <v>960000</v>
      </c>
      <c r="O363" s="11">
        <f t="shared" si="1"/>
        <v>0</v>
      </c>
      <c r="P363" s="11">
        <f>IF(C363="イベ","-",IF(F363=VLOOKUP(A363,スキル!$A:$K,11,0),0,IF(C363="ハピ",M363*10000,M363*30000)))</f>
        <v>960000</v>
      </c>
      <c r="Q363" s="15" t="str">
        <f>VLOOKUP(A363,スキル!$A$3:$M$1000,13,0)</f>
        <v>少しの間ムーランがファ・ジュンになるよ！
つなぐと横ライン状にツムを消すよ</v>
      </c>
    </row>
    <row r="364" spans="1:17" ht="18" customHeight="1">
      <c r="A364" s="7">
        <v>362</v>
      </c>
      <c r="C364" s="7" t="s">
        <v>46</v>
      </c>
      <c r="D364" s="7" t="s">
        <v>561</v>
      </c>
      <c r="E364" s="8" t="str">
        <f t="shared" si="0"/>
        <v>期間</v>
      </c>
      <c r="H364" s="7" t="str">
        <f>IF(F364="","",IF(F364=VLOOKUP(A364,スキル!$A:$K,11,0),"ス",VLOOKUP(A364,スキル!$A:$J,F364+4,FALSE)))</f>
        <v/>
      </c>
      <c r="I364" s="7" t="str">
        <f>IF(F364="","",IF(F364=VLOOKUP(A364,スキル!$A:$K,11,0),"キ",100/H364))</f>
        <v/>
      </c>
      <c r="J364" s="7" t="str">
        <f>IF(F364="","",IF(F364=VLOOKUP(A364,スキル!$A:$K,11,0),"ル",ROUND(G364/I364,1)))</f>
        <v/>
      </c>
      <c r="K364" s="10" t="str">
        <f>IF(F364="","",IF(F364=VLOOKUP(A364,スキル!$A:$K,11,0),"Ｍ",ROUND(H364-J364,0)))</f>
        <v/>
      </c>
      <c r="L364" s="7" t="str">
        <f ca="1">IF(F364="","",IF(F364=VLOOKUP(A364,スキル!$A:$K,11,0),"Ａ",IF(F364=VLOOKUP(A364,スキル!$A:$K,11,0)-1,0,SUM(OFFSET(スキル!$A$2,MATCH(A364,スキル!$A$3:$A$1048576,0),F364+4,1,5-F364)))))</f>
        <v/>
      </c>
      <c r="M364" s="10">
        <f>IF(F364="",VLOOKUP(A364,スキル!$A:$K,10,0),IF(F364=VLOOKUP(A364,スキル!$A:$K,11,0),"Ｘ",K364+L364))</f>
        <v>36</v>
      </c>
      <c r="N364" s="11">
        <f>IF(C364="イベ","-",VLOOKUP(A364,スキル!$A:$K,10,0)*IF(C364="ハピ",10000,30000))</f>
        <v>1080000</v>
      </c>
      <c r="O364" s="11">
        <f t="shared" si="1"/>
        <v>0</v>
      </c>
      <c r="P364" s="11">
        <f>IF(C364="イベ","-",IF(F364=VLOOKUP(A364,スキル!$A:$K,11,0),0,IF(C364="ハピ",M364*10000,M364*30000)))</f>
        <v>1080000</v>
      </c>
      <c r="Q364" s="15" t="str">
        <f>VLOOKUP(A364,スキル!$A$3:$M$1000,13,0)</f>
        <v>画面中央のツムをまとめて消すよ！</v>
      </c>
    </row>
    <row r="365" spans="1:17" ht="18" customHeight="1">
      <c r="A365" s="7">
        <v>363</v>
      </c>
      <c r="C365" s="7" t="s">
        <v>46</v>
      </c>
      <c r="D365" s="7" t="s">
        <v>562</v>
      </c>
      <c r="E365" s="8" t="str">
        <f t="shared" si="0"/>
        <v>期間</v>
      </c>
      <c r="H365" s="7" t="str">
        <f>IF(F365="","",IF(F365=VLOOKUP(A365,スキル!$A:$K,11,0),"ス",VLOOKUP(A365,スキル!$A:$J,F365+4,FALSE)))</f>
        <v/>
      </c>
      <c r="I365" s="7" t="str">
        <f>IF(F365="","",IF(F365=VLOOKUP(A365,スキル!$A:$K,11,0),"キ",100/H365))</f>
        <v/>
      </c>
      <c r="J365" s="7" t="str">
        <f>IF(F365="","",IF(F365=VLOOKUP(A365,スキル!$A:$K,11,0),"ル",ROUND(G365/I365,1)))</f>
        <v/>
      </c>
      <c r="K365" s="10" t="str">
        <f>IF(F365="","",IF(F365=VLOOKUP(A365,スキル!$A:$K,11,0),"Ｍ",ROUND(H365-J365,0)))</f>
        <v/>
      </c>
      <c r="L365" s="7" t="str">
        <f ca="1">IF(F365="","",IF(F365=VLOOKUP(A365,スキル!$A:$K,11,0),"Ａ",IF(F365=VLOOKUP(A365,スキル!$A:$K,11,0)-1,0,SUM(OFFSET(スキル!$A$2,MATCH(A365,スキル!$A$3:$A$1048576,0),F365+4,1,5-F365)))))</f>
        <v/>
      </c>
      <c r="M365" s="10">
        <f>IF(F365="",VLOOKUP(A365,スキル!$A:$K,10,0),IF(F365=VLOOKUP(A365,スキル!$A:$K,11,0),"Ｘ",K365+L365))</f>
        <v>29</v>
      </c>
      <c r="N365" s="11">
        <f>IF(C365="イベ","-",VLOOKUP(A365,スキル!$A:$K,10,0)*IF(C365="ハピ",10000,30000))</f>
        <v>870000</v>
      </c>
      <c r="O365" s="11">
        <f t="shared" si="1"/>
        <v>0</v>
      </c>
      <c r="P365" s="11">
        <f>IF(C365="イベ","-",IF(F365=VLOOKUP(A365,スキル!$A:$K,11,0),0,IF(C365="ハピ",M365*10000,M365*30000)))</f>
        <v>870000</v>
      </c>
      <c r="Q365" s="15" t="str">
        <f>VLOOKUP(A365,スキル!$A$3:$M$1000,13,0)</f>
        <v>少しの間タップだけで消せるよ！</v>
      </c>
    </row>
    <row r="366" spans="1:17" ht="18" customHeight="1">
      <c r="A366" s="7">
        <v>364</v>
      </c>
      <c r="C366" s="7" t="s">
        <v>46</v>
      </c>
      <c r="D366" s="7" t="s">
        <v>563</v>
      </c>
      <c r="E366" s="8" t="str">
        <f t="shared" si="0"/>
        <v>期間</v>
      </c>
      <c r="H366" s="7" t="str">
        <f>IF(F366="","",IF(F366=VLOOKUP(A366,スキル!$A:$K,11,0),"ス",VLOOKUP(A366,スキル!$A:$J,F366+4,FALSE)))</f>
        <v/>
      </c>
      <c r="I366" s="7" t="str">
        <f>IF(F366="","",IF(F366=VLOOKUP(A366,スキル!$A:$K,11,0),"キ",100/H366))</f>
        <v/>
      </c>
      <c r="J366" s="7" t="str">
        <f>IF(F366="","",IF(F366=VLOOKUP(A366,スキル!$A:$K,11,0),"ル",ROUND(G366/I366,1)))</f>
        <v/>
      </c>
      <c r="K366" s="10" t="str">
        <f>IF(F366="","",IF(F366=VLOOKUP(A366,スキル!$A:$K,11,0),"Ｍ",ROUND(H366-J366,0)))</f>
        <v/>
      </c>
      <c r="L366" s="7" t="str">
        <f ca="1">IF(F366="","",IF(F366=VLOOKUP(A366,スキル!$A:$K,11,0),"Ａ",IF(F366=VLOOKUP(A366,スキル!$A:$K,11,0)-1,0,SUM(OFFSET(スキル!$A$2,MATCH(A366,スキル!$A$3:$A$1048576,0),F366+4,1,5-F366)))))</f>
        <v/>
      </c>
      <c r="M366" s="10">
        <f>IF(F366="",VLOOKUP(A366,スキル!$A:$K,10,0),IF(F366=VLOOKUP(A366,スキル!$A:$K,11,0),"Ｘ",K366+L366))</f>
        <v>36</v>
      </c>
      <c r="N366" s="11">
        <f>IF(C366="イベ","-",VLOOKUP(A366,スキル!$A:$K,10,0)*IF(C366="ハピ",10000,30000))</f>
        <v>1080000</v>
      </c>
      <c r="O366" s="11">
        <f t="shared" si="1"/>
        <v>0</v>
      </c>
      <c r="P366" s="11">
        <f>IF(C366="イベ","-",IF(F366=VLOOKUP(A366,スキル!$A:$K,11,0),0,IF(C366="ハピ",M366*10000,M366*30000)))</f>
        <v>1080000</v>
      </c>
      <c r="Q366" s="15" t="str">
        <f>VLOOKUP(A366,スキル!$A$3:$M$1000,13,0)</f>
        <v>ランダム＋斜めライン状にツムを消すよ！</v>
      </c>
    </row>
    <row r="367" spans="1:17" ht="18" customHeight="1">
      <c r="A367" s="7">
        <v>365</v>
      </c>
      <c r="C367" s="7" t="s">
        <v>46</v>
      </c>
      <c r="D367" s="7" t="s">
        <v>565</v>
      </c>
      <c r="E367" s="8" t="str">
        <f t="shared" si="0"/>
        <v>期間</v>
      </c>
      <c r="H367" s="7" t="str">
        <f>IF(F367="","",IF(F367=VLOOKUP(A367,スキル!$A:$K,11,0),"ス",VLOOKUP(A367,スキル!$A:$J,F367+4,FALSE)))</f>
        <v/>
      </c>
      <c r="I367" s="7" t="str">
        <f>IF(F367="","",IF(F367=VLOOKUP(A367,スキル!$A:$K,11,0),"キ",100/H367))</f>
        <v/>
      </c>
      <c r="J367" s="7" t="str">
        <f>IF(F367="","",IF(F367=VLOOKUP(A367,スキル!$A:$K,11,0),"ル",ROUND(G367/I367,1)))</f>
        <v/>
      </c>
      <c r="K367" s="10" t="str">
        <f>IF(F367="","",IF(F367=VLOOKUP(A367,スキル!$A:$K,11,0),"Ｍ",ROUND(H367-J367,0)))</f>
        <v/>
      </c>
      <c r="L367" s="7" t="str">
        <f ca="1">IF(F367="","",IF(F367=VLOOKUP(A367,スキル!$A:$K,11,0),"Ａ",IF(F367=VLOOKUP(A367,スキル!$A:$K,11,0)-1,0,SUM(OFFSET(スキル!$A$2,MATCH(A367,スキル!$A$3:$A$1048576,0),F367+4,1,5-F367)))))</f>
        <v/>
      </c>
      <c r="M367" s="10">
        <f>IF(F367="",VLOOKUP(A367,スキル!$A:$K,10,0),IF(F367=VLOOKUP(A367,スキル!$A:$K,11,0),"Ｘ",K367+L367))</f>
        <v>32</v>
      </c>
      <c r="N367" s="11">
        <f>IF(C367="イベ","-",VLOOKUP(A367,スキル!$A:$K,10,0)*IF(C367="ハピ",10000,30000))</f>
        <v>960000</v>
      </c>
      <c r="O367" s="11">
        <f t="shared" si="1"/>
        <v>0</v>
      </c>
      <c r="P367" s="11">
        <f>IF(C367="イベ","-",IF(F367=VLOOKUP(A367,スキル!$A:$K,11,0),0,IF(C367="ハピ",M367*10000,M367*30000)))</f>
        <v>960000</v>
      </c>
      <c r="Q367" s="15" t="str">
        <f>VLOOKUP(A367,スキル!$A$3:$M$1000,13,0)</f>
        <v>ランダム＋画面下のツムを消すよ！</v>
      </c>
    </row>
    <row r="368" spans="1:17" ht="18" customHeight="1">
      <c r="A368" s="7">
        <v>366</v>
      </c>
      <c r="C368" s="7" t="s">
        <v>46</v>
      </c>
      <c r="D368" s="7" t="s">
        <v>567</v>
      </c>
      <c r="E368" s="8" t="str">
        <f t="shared" si="0"/>
        <v>期間</v>
      </c>
      <c r="H368" s="7" t="str">
        <f>IF(F368="","",IF(F368=VLOOKUP(A368,スキル!$A:$K,11,0),"ス",VLOOKUP(A368,スキル!$A:$J,F368+4,FALSE)))</f>
        <v/>
      </c>
      <c r="I368" s="7" t="str">
        <f>IF(F368="","",IF(F368=VLOOKUP(A368,スキル!$A:$K,11,0),"キ",100/H368))</f>
        <v/>
      </c>
      <c r="J368" s="7" t="str">
        <f>IF(F368="","",IF(F368=VLOOKUP(A368,スキル!$A:$K,11,0),"ル",ROUND(G368/I368,1)))</f>
        <v/>
      </c>
      <c r="K368" s="10" t="str">
        <f>IF(F368="","",IF(F368=VLOOKUP(A368,スキル!$A:$K,11,0),"Ｍ",ROUND(H368-J368,0)))</f>
        <v/>
      </c>
      <c r="L368" s="7" t="str">
        <f ca="1">IF(F368="","",IF(F368=VLOOKUP(A368,スキル!$A:$K,11,0),"Ａ",IF(F368=VLOOKUP(A368,スキル!$A:$K,11,0)-1,0,SUM(OFFSET(スキル!$A$2,MATCH(A368,スキル!$A$3:$A$1048576,0),F368+4,1,5-F368)))))</f>
        <v/>
      </c>
      <c r="M368" s="10">
        <f>IF(F368="",VLOOKUP(A368,スキル!$A:$K,10,0),IF(F368=VLOOKUP(A368,スキル!$A:$K,11,0),"Ｘ",K368+L368))</f>
        <v>32</v>
      </c>
      <c r="N368" s="11">
        <f>IF(C368="イベ","-",VLOOKUP(A368,スキル!$A:$K,10,0)*IF(C368="ハピ",10000,30000))</f>
        <v>960000</v>
      </c>
      <c r="O368" s="11">
        <f t="shared" si="1"/>
        <v>0</v>
      </c>
      <c r="P368" s="11">
        <f>IF(C368="イベ","-",IF(F368=VLOOKUP(A368,スキル!$A:$K,11,0),0,IF(C368="ハピ",M368*10000,M368*30000)))</f>
        <v>960000</v>
      </c>
      <c r="Q368" s="15" t="str">
        <f>VLOOKUP(A368,スキル!$A$3:$M$1000,13,0)</f>
        <v>縦＋横ライン状にツムを消すよ！</v>
      </c>
    </row>
    <row r="369" spans="1:17" ht="18" customHeight="1">
      <c r="A369" s="7">
        <v>367</v>
      </c>
      <c r="C369" s="7" t="s">
        <v>46</v>
      </c>
      <c r="D369" s="7" t="s">
        <v>569</v>
      </c>
      <c r="E369" s="8" t="str">
        <f t="shared" si="0"/>
        <v>期間</v>
      </c>
      <c r="H369" s="7" t="str">
        <f>IF(F369="","",IF(F369=VLOOKUP(A369,スキル!$A:$K,11,0),"ス",VLOOKUP(A369,スキル!$A:$J,F369+4,FALSE)))</f>
        <v/>
      </c>
      <c r="I369" s="7" t="str">
        <f>IF(F369="","",IF(F369=VLOOKUP(A369,スキル!$A:$K,11,0),"キ",100/H369))</f>
        <v/>
      </c>
      <c r="J369" s="7" t="str">
        <f>IF(F369="","",IF(F369=VLOOKUP(A369,スキル!$A:$K,11,0),"ル",ROUND(G369/I369,1)))</f>
        <v/>
      </c>
      <c r="K369" s="10" t="str">
        <f>IF(F369="","",IF(F369=VLOOKUP(A369,スキル!$A:$K,11,0),"Ｍ",ROUND(H369-J369,0)))</f>
        <v/>
      </c>
      <c r="L369" s="7" t="str">
        <f ca="1">IF(F369="","",IF(F369=VLOOKUP(A369,スキル!$A:$K,11,0),"Ａ",IF(F369=VLOOKUP(A369,スキル!$A:$K,11,0)-1,0,SUM(OFFSET(スキル!$A$2,MATCH(A369,スキル!$A$3:$A$1048576,0),F369+4,1,5-F369)))))</f>
        <v/>
      </c>
      <c r="M369" s="10">
        <f>IF(F369="",VLOOKUP(A369,スキル!$A:$K,10,0),IF(F369=VLOOKUP(A369,スキル!$A:$K,11,0),"Ｘ",K369+L369))</f>
        <v>32</v>
      </c>
      <c r="N369" s="11">
        <f>IF(C369="イベ","-",VLOOKUP(A369,スキル!$A:$K,10,0)*IF(C369="ハピ",10000,30000))</f>
        <v>960000</v>
      </c>
      <c r="O369" s="11">
        <f t="shared" si="1"/>
        <v>0</v>
      </c>
      <c r="P369" s="11">
        <f>IF(C369="イベ","-",IF(F369=VLOOKUP(A369,スキル!$A:$K,11,0),0,IF(C369="ハピ",M369*10000,M369*30000)))</f>
        <v>960000</v>
      </c>
      <c r="Q369" s="15" t="str">
        <f>VLOOKUP(A369,スキル!$A$3:$M$1000,13,0)</f>
        <v>横+斜めライン状にツムを消してボムが発生するよ！</v>
      </c>
    </row>
    <row r="370" spans="1:17" ht="18" customHeight="1">
      <c r="A370" s="7">
        <v>368</v>
      </c>
      <c r="C370" s="7" t="s">
        <v>46</v>
      </c>
      <c r="D370" s="7" t="s">
        <v>571</v>
      </c>
      <c r="E370" s="8" t="str">
        <f t="shared" si="0"/>
        <v>期間</v>
      </c>
      <c r="H370" s="7" t="str">
        <f>IF(F370="","",IF(F370=VLOOKUP(A370,スキル!$A:$K,11,0),"ス",VLOOKUP(A370,スキル!$A:$J,F370+4,FALSE)))</f>
        <v/>
      </c>
      <c r="I370" s="7" t="str">
        <f>IF(F370="","",IF(F370=VLOOKUP(A370,スキル!$A:$K,11,0),"キ",100/H370))</f>
        <v/>
      </c>
      <c r="J370" s="7" t="str">
        <f>IF(F370="","",IF(F370=VLOOKUP(A370,スキル!$A:$K,11,0),"ル",ROUND(G370/I370,1)))</f>
        <v/>
      </c>
      <c r="K370" s="10" t="str">
        <f>IF(F370="","",IF(F370=VLOOKUP(A370,スキル!$A:$K,11,0),"Ｍ",ROUND(H370-J370,0)))</f>
        <v/>
      </c>
      <c r="L370" s="7" t="str">
        <f ca="1">IF(F370="","",IF(F370=VLOOKUP(A370,スキル!$A:$K,11,0),"Ａ",IF(F370=VLOOKUP(A370,スキル!$A:$K,11,0)-1,0,SUM(OFFSET(スキル!$A$2,MATCH(A370,スキル!$A$3:$A$1048576,0),F370+4,1,5-F370)))))</f>
        <v/>
      </c>
      <c r="M370" s="10">
        <f>IF(F370="",VLOOKUP(A370,スキル!$A:$K,10,0),IF(F370=VLOOKUP(A370,スキル!$A:$K,11,0),"Ｘ",K370+L370))</f>
        <v>36</v>
      </c>
      <c r="N370" s="11">
        <f>IF(C370="イベ","-",VLOOKUP(A370,スキル!$A:$K,10,0)*IF(C370="ハピ",10000,30000))</f>
        <v>1080000</v>
      </c>
      <c r="O370" s="11">
        <f t="shared" si="1"/>
        <v>0</v>
      </c>
      <c r="P370" s="11">
        <f>IF(C370="イベ","-",IF(F370=VLOOKUP(A370,スキル!$A:$K,11,0),0,IF(C370="ハピ",M370*10000,M370*30000)))</f>
        <v>1080000</v>
      </c>
      <c r="Q370" s="15" t="str">
        <f>VLOOKUP(A370,スキル!$A$3:$M$1000,13,0)</f>
        <v>画面をタッチするとライン状にツムを消すよ！</v>
      </c>
    </row>
    <row r="371" spans="1:17" ht="18" customHeight="1">
      <c r="A371" s="7">
        <v>369</v>
      </c>
      <c r="C371" s="7" t="s">
        <v>49</v>
      </c>
      <c r="D371" s="7" t="s">
        <v>573</v>
      </c>
      <c r="E371" s="8" t="str">
        <f t="shared" si="0"/>
        <v>イベ</v>
      </c>
      <c r="H371" s="7" t="str">
        <f>IF(F371="","",IF(F371=VLOOKUP(A371,スキル!$A:$K,11,0),"ス",VLOOKUP(A371,スキル!$A:$J,F371+4,FALSE)))</f>
        <v/>
      </c>
      <c r="I371" s="7" t="str">
        <f>IF(F371="","",IF(F371=VLOOKUP(A371,スキル!$A:$K,11,0),"キ",100/H371))</f>
        <v/>
      </c>
      <c r="J371" s="7" t="str">
        <f>IF(F371="","",IF(F371=VLOOKUP(A371,スキル!$A:$K,11,0),"ル",ROUND(G371/I371,1)))</f>
        <v/>
      </c>
      <c r="K371" s="10" t="str">
        <f>IF(F371="","",IF(F371=VLOOKUP(A371,スキル!$A:$K,11,0),"Ｍ",ROUND(H371-J371,0)))</f>
        <v/>
      </c>
      <c r="L371" s="7" t="str">
        <f ca="1">IF(F371="","",IF(F371=VLOOKUP(A371,スキル!$A:$K,11,0),"Ａ",IF(F371=VLOOKUP(A371,スキル!$A:$K,11,0)-1,0,SUM(OFFSET(スキル!$A$2,MATCH(A371,スキル!$A$3:$A$1048576,0),F371+4,1,5-F371)))))</f>
        <v/>
      </c>
      <c r="M371" s="10">
        <f>IF(F371="",VLOOKUP(A371,スキル!$A:$K,10,0),IF(F371=VLOOKUP(A371,スキル!$A:$K,11,0),"Ｘ",K371+L371))</f>
        <v>30</v>
      </c>
      <c r="N371" s="11" t="str">
        <f>IF(C371="イベ","-",VLOOKUP(A371,スキル!$A:$K,10,0)*IF(C371="ハピ",10000,30000))</f>
        <v>-</v>
      </c>
      <c r="O371" s="11" t="str">
        <f t="shared" si="1"/>
        <v>-</v>
      </c>
      <c r="P371" s="11" t="str">
        <f>IF(C371="イベ","-",IF(F371=VLOOKUP(A371,スキル!$A:$K,11,0),0,IF(C371="ハピ",M371*10000,M371*30000)))</f>
        <v>-</v>
      </c>
      <c r="Q371" s="15" t="str">
        <f>VLOOKUP(A371,スキル!$A$3:$M$1000,13,0)</f>
        <v>数ヶ所でまとまってツムを消すよ！</v>
      </c>
    </row>
    <row r="372" spans="1:17" ht="18" customHeight="1">
      <c r="A372" s="7">
        <v>370</v>
      </c>
      <c r="C372" s="7" t="s">
        <v>46</v>
      </c>
      <c r="D372" s="7" t="s">
        <v>574</v>
      </c>
      <c r="E372" s="8" t="str">
        <f t="shared" si="0"/>
        <v>期間</v>
      </c>
      <c r="H372" s="7" t="str">
        <f>IF(F372="","",IF(F372=VLOOKUP(A372,スキル!$A:$K,11,0),"ス",VLOOKUP(A372,スキル!$A:$J,F372+4,FALSE)))</f>
        <v/>
      </c>
      <c r="I372" s="7" t="str">
        <f>IF(F372="","",IF(F372=VLOOKUP(A372,スキル!$A:$K,11,0),"キ",100/H372))</f>
        <v/>
      </c>
      <c r="J372" s="7" t="str">
        <f>IF(F372="","",IF(F372=VLOOKUP(A372,スキル!$A:$K,11,0),"ル",ROUND(G372/I372,1)))</f>
        <v/>
      </c>
      <c r="K372" s="10" t="str">
        <f>IF(F372="","",IF(F372=VLOOKUP(A372,スキル!$A:$K,11,0),"Ｍ",ROUND(H372-J372,0)))</f>
        <v/>
      </c>
      <c r="L372" s="7" t="str">
        <f ca="1">IF(F372="","",IF(F372=VLOOKUP(A372,スキル!$A:$K,11,0),"Ａ",IF(F372=VLOOKUP(A372,スキル!$A:$K,11,0)-1,0,SUM(OFFSET(スキル!$A$2,MATCH(A372,スキル!$A$3:$A$1048576,0),F372+4,1,5-F372)))))</f>
        <v/>
      </c>
      <c r="M372" s="10">
        <f>IF(F372="",VLOOKUP(A372,スキル!$A:$K,10,0),IF(F372=VLOOKUP(A372,スキル!$A:$K,11,0),"Ｘ",K372+L372))</f>
        <v>36</v>
      </c>
      <c r="N372" s="11">
        <f>IF(C372="イベ","-",VLOOKUP(A372,スキル!$A:$K,10,0)*IF(C372="ハピ",10000,30000))</f>
        <v>1080000</v>
      </c>
      <c r="O372" s="11">
        <f t="shared" si="1"/>
        <v>0</v>
      </c>
      <c r="P372" s="11">
        <f>IF(C372="イベ","-",IF(F372=VLOOKUP(A372,スキル!$A:$K,11,0),0,IF(C372="ハピ",M372*10000,M372*30000)))</f>
        <v>1080000</v>
      </c>
      <c r="Q372" s="15" t="str">
        <f>VLOOKUP(A372,スキル!$A$3:$M$1000,13,0)</f>
        <v>数ヶ所でまとまってツムを消すよ！</v>
      </c>
    </row>
    <row r="373" spans="1:17" ht="18" customHeight="1">
      <c r="A373" s="7">
        <v>371</v>
      </c>
      <c r="B373" s="7">
        <v>96</v>
      </c>
      <c r="C373" s="7" t="s">
        <v>38</v>
      </c>
      <c r="D373" s="7" t="s">
        <v>575</v>
      </c>
      <c r="E373" s="8" t="str">
        <f t="shared" si="0"/>
        <v>常駐</v>
      </c>
      <c r="H373" s="7" t="str">
        <f>IF(F373="","",IF(F373=VLOOKUP(A373,スキル!$A:$K,11,0),"ス",VLOOKUP(A373,スキル!$A:$J,F373+4,FALSE)))</f>
        <v/>
      </c>
      <c r="I373" s="7" t="str">
        <f>IF(F373="","",IF(F373=VLOOKUP(A373,スキル!$A:$K,11,0),"キ",100/H373))</f>
        <v/>
      </c>
      <c r="J373" s="7" t="str">
        <f>IF(F373="","",IF(F373=VLOOKUP(A373,スキル!$A:$K,11,0),"ル",ROUND(G373/I373,1)))</f>
        <v/>
      </c>
      <c r="K373" s="10" t="str">
        <f>IF(F373="","",IF(F373=VLOOKUP(A373,スキル!$A:$K,11,0),"Ｍ",ROUND(H373-J373,0)))</f>
        <v/>
      </c>
      <c r="L373" s="7" t="str">
        <f ca="1">IF(F373="","",IF(F373=VLOOKUP(A373,スキル!$A:$K,11,0),"Ａ",IF(F373=VLOOKUP(A373,スキル!$A:$K,11,0)-1,0,SUM(OFFSET(スキル!$A$2,MATCH(A373,スキル!$A$3:$A$1048576,0),F373+4,1,5-F373)))))</f>
        <v/>
      </c>
      <c r="M373" s="10">
        <f>IF(F373="",VLOOKUP(A373,スキル!$A:$K,10,0),IF(F373=VLOOKUP(A373,スキル!$A:$K,11,0),"Ｘ",K373+L373))</f>
        <v>36</v>
      </c>
      <c r="N373" s="11">
        <f>IF(C373="イベ","-",VLOOKUP(A373,スキル!$A:$K,10,0)*IF(C373="ハピ",10000,30000))</f>
        <v>1080000</v>
      </c>
      <c r="O373" s="11">
        <f t="shared" si="1"/>
        <v>0</v>
      </c>
      <c r="P373" s="11">
        <f>IF(C373="イベ","-",IF(F373=VLOOKUP(A373,スキル!$A:$K,11,0),0,IF(C373="ハピ",M373*10000,M373*30000)))</f>
        <v>1080000</v>
      </c>
      <c r="Q373" s="15" t="str">
        <f>VLOOKUP(A373,スキル!$A$3:$M$1000,13,0)</f>
        <v>横ライン上にツムを消すよ！</v>
      </c>
    </row>
    <row r="374" spans="1:17" ht="18" customHeight="1">
      <c r="A374" s="7">
        <v>372</v>
      </c>
      <c r="C374" s="7" t="s">
        <v>46</v>
      </c>
      <c r="D374" s="7" t="s">
        <v>577</v>
      </c>
      <c r="E374" s="8" t="str">
        <f t="shared" si="0"/>
        <v>期間</v>
      </c>
      <c r="H374" s="7" t="str">
        <f>IF(F374="","",IF(F374=VLOOKUP(A374,スキル!$A:$K,11,0),"ス",VLOOKUP(A374,スキル!$A:$J,F374+4,FALSE)))</f>
        <v/>
      </c>
      <c r="I374" s="7" t="str">
        <f>IF(F374="","",IF(F374=VLOOKUP(A374,スキル!$A:$K,11,0),"キ",100/H374))</f>
        <v/>
      </c>
      <c r="J374" s="7" t="str">
        <f>IF(F374="","",IF(F374=VLOOKUP(A374,スキル!$A:$K,11,0),"ル",ROUND(G374/I374,1)))</f>
        <v/>
      </c>
      <c r="K374" s="10" t="str">
        <f>IF(F374="","",IF(F374=VLOOKUP(A374,スキル!$A:$K,11,0),"Ｍ",ROUND(H374-J374,0)))</f>
        <v/>
      </c>
      <c r="L374" s="7" t="str">
        <f ca="1">IF(F374="","",IF(F374=VLOOKUP(A374,スキル!$A:$K,11,0),"Ａ",IF(F374=VLOOKUP(A374,スキル!$A:$K,11,0)-1,0,SUM(OFFSET(スキル!$A$2,MATCH(A374,スキル!$A$3:$A$1048576,0),F374+4,1,5-F374)))))</f>
        <v/>
      </c>
      <c r="M374" s="10">
        <f>IF(F374="",VLOOKUP(A374,スキル!$A:$K,10,0),IF(F374=VLOOKUP(A374,スキル!$A:$K,11,0),"Ｘ",K374+L374))</f>
        <v>29</v>
      </c>
      <c r="N374" s="11">
        <f>IF(C374="イベ","-",VLOOKUP(A374,スキル!$A:$K,10,0)*IF(C374="ハピ",10000,30000))</f>
        <v>870000</v>
      </c>
      <c r="O374" s="11">
        <f t="shared" si="1"/>
        <v>0</v>
      </c>
      <c r="P374" s="11">
        <f>IF(C374="イベ","-",IF(F374=VLOOKUP(A374,スキル!$A:$K,11,0),0,IF(C374="ハピ",M374*10000,M374*30000)))</f>
        <v>870000</v>
      </c>
      <c r="Q374" s="15" t="str">
        <f>VLOOKUP(A374,スキル!$A$3:$M$1000,13,0)</f>
        <v>なぞった場所にビームを発射 ビームに当たったツムを消すよ！</v>
      </c>
    </row>
    <row r="375" spans="1:17" ht="18" customHeight="1">
      <c r="A375" s="7">
        <v>373</v>
      </c>
      <c r="B375" s="7">
        <v>97</v>
      </c>
      <c r="C375" s="7" t="s">
        <v>38</v>
      </c>
      <c r="D375" s="7" t="s">
        <v>579</v>
      </c>
      <c r="E375" s="8" t="str">
        <f t="shared" si="0"/>
        <v>常駐</v>
      </c>
      <c r="H375" s="7" t="str">
        <f>IF(F375="","",IF(F375=VLOOKUP(A375,スキル!$A:$K,11,0),"ス",VLOOKUP(A375,スキル!$A:$J,F375+4,FALSE)))</f>
        <v/>
      </c>
      <c r="I375" s="7" t="str">
        <f>IF(F375="","",IF(F375=VLOOKUP(A375,スキル!$A:$K,11,0),"キ",100/H375))</f>
        <v/>
      </c>
      <c r="J375" s="7" t="str">
        <f>IF(F375="","",IF(F375=VLOOKUP(A375,スキル!$A:$K,11,0),"ル",ROUND(G375/I375,1)))</f>
        <v/>
      </c>
      <c r="K375" s="10" t="str">
        <f>IF(F375="","",IF(F375=VLOOKUP(A375,スキル!$A:$K,11,0),"Ｍ",ROUND(H375-J375,0)))</f>
        <v/>
      </c>
      <c r="L375" s="7" t="str">
        <f ca="1">IF(F375="","",IF(F375=VLOOKUP(A375,スキル!$A:$K,11,0),"Ａ",IF(F375=VLOOKUP(A375,スキル!$A:$K,11,0)-1,0,SUM(OFFSET(スキル!$A$2,MATCH(A375,スキル!$A$3:$A$1048576,0),F375+4,1,5-F375)))))</f>
        <v/>
      </c>
      <c r="M375" s="10">
        <f>IF(F375="",VLOOKUP(A375,スキル!$A:$K,10,0),IF(F375=VLOOKUP(A375,スキル!$A:$K,11,0),"Ｘ",K375+L375))</f>
        <v>32</v>
      </c>
      <c r="N375" s="11">
        <f>IF(C375="イベ","-",VLOOKUP(A375,スキル!$A:$K,10,0)*IF(C375="ハピ",10000,30000))</f>
        <v>960000</v>
      </c>
      <c r="O375" s="11">
        <f t="shared" si="1"/>
        <v>0</v>
      </c>
      <c r="P375" s="11">
        <f>IF(C375="イベ","-",IF(F375=VLOOKUP(A375,スキル!$A:$K,11,0),0,IF(C375="ハピ",M375*10000,M375*30000)))</f>
        <v>960000</v>
      </c>
      <c r="Q375" s="15" t="str">
        <f>VLOOKUP(A375,スキル!$A$3:$M$1000,13,0)</f>
        <v>下から上にスワイプ　縦ライン状にツムを消すよ！</v>
      </c>
    </row>
    <row r="376" spans="1:17" ht="18" customHeight="1">
      <c r="A376" s="7">
        <v>374</v>
      </c>
      <c r="B376" s="7">
        <v>98</v>
      </c>
      <c r="C376" s="7" t="s">
        <v>38</v>
      </c>
      <c r="D376" s="7" t="s">
        <v>581</v>
      </c>
      <c r="E376" s="8" t="str">
        <f t="shared" si="0"/>
        <v>常駐</v>
      </c>
      <c r="H376" s="7" t="str">
        <f>IF(F376="","",IF(F376=VLOOKUP(A376,スキル!$A:$K,11,0),"ス",VLOOKUP(A376,スキル!$A:$J,F376+4,FALSE)))</f>
        <v/>
      </c>
      <c r="I376" s="7" t="str">
        <f>IF(F376="","",IF(F376=VLOOKUP(A376,スキル!$A:$K,11,0),"キ",100/H376))</f>
        <v/>
      </c>
      <c r="J376" s="7" t="str">
        <f>IF(F376="","",IF(F376=VLOOKUP(A376,スキル!$A:$K,11,0),"ル",ROUND(G376/I376,1)))</f>
        <v/>
      </c>
      <c r="K376" s="10" t="str">
        <f>IF(F376="","",IF(F376=VLOOKUP(A376,スキル!$A:$K,11,0),"Ｍ",ROUND(H376-J376,0)))</f>
        <v/>
      </c>
      <c r="L376" s="7" t="str">
        <f ca="1">IF(F376="","",IF(F376=VLOOKUP(A376,スキル!$A:$K,11,0),"Ａ",IF(F376=VLOOKUP(A376,スキル!$A:$K,11,0)-1,0,SUM(OFFSET(スキル!$A$2,MATCH(A376,スキル!$A$3:$A$1048576,0),F376+4,1,5-F376)))))</f>
        <v/>
      </c>
      <c r="M376" s="10">
        <f>IF(F376="",VLOOKUP(A376,スキル!$A:$K,10,0),IF(F376=VLOOKUP(A376,スキル!$A:$K,11,0),"Ｘ",K376+L376))</f>
        <v>29</v>
      </c>
      <c r="N376" s="11">
        <f>IF(C376="イベ","-",VLOOKUP(A376,スキル!$A:$K,10,0)*IF(C376="ハピ",10000,30000))</f>
        <v>870000</v>
      </c>
      <c r="O376" s="11">
        <f t="shared" si="1"/>
        <v>0</v>
      </c>
      <c r="P376" s="11">
        <f>IF(C376="イベ","-",IF(F376=VLOOKUP(A376,スキル!$A:$K,11,0),0,IF(C376="ハピ",M376*10000,M376*30000)))</f>
        <v>870000</v>
      </c>
      <c r="Q376" s="15" t="str">
        <f>VLOOKUP(A376,スキル!$A$3:$M$1000,13,0)</f>
        <v>少しの間マーリンが他のツムに化けるよ！</v>
      </c>
    </row>
    <row r="377" spans="1:17" ht="18" customHeight="1">
      <c r="A377" s="7">
        <v>375</v>
      </c>
      <c r="C377" s="7" t="s">
        <v>46</v>
      </c>
      <c r="D377" s="7" t="s">
        <v>583</v>
      </c>
      <c r="E377" s="8" t="str">
        <f t="shared" si="0"/>
        <v>期間</v>
      </c>
      <c r="H377" s="7" t="str">
        <f>IF(F377="","",IF(F377=VLOOKUP(A377,スキル!$A:$K,11,0),"ス",VLOOKUP(A377,スキル!$A:$J,F377+4,FALSE)))</f>
        <v/>
      </c>
      <c r="I377" s="7" t="str">
        <f>IF(F377="","",IF(F377=VLOOKUP(A377,スキル!$A:$K,11,0),"キ",100/H377))</f>
        <v/>
      </c>
      <c r="J377" s="7" t="str">
        <f>IF(F377="","",IF(F377=VLOOKUP(A377,スキル!$A:$K,11,0),"ル",ROUND(G377/I377,1)))</f>
        <v/>
      </c>
      <c r="K377" s="10" t="str">
        <f>IF(F377="","",IF(F377=VLOOKUP(A377,スキル!$A:$K,11,0),"Ｍ",ROUND(H377-J377,0)))</f>
        <v/>
      </c>
      <c r="L377" s="7" t="str">
        <f ca="1">IF(F377="","",IF(F377=VLOOKUP(A377,スキル!$A:$K,11,0),"Ａ",IF(F377=VLOOKUP(A377,スキル!$A:$K,11,0)-1,0,SUM(OFFSET(スキル!$A$2,MATCH(A377,スキル!$A$3:$A$1048576,0),F377+4,1,5-F377)))))</f>
        <v/>
      </c>
      <c r="M377" s="10">
        <f>IF(F377="",VLOOKUP(A377,スキル!$A:$K,10,0),IF(F377=VLOOKUP(A377,スキル!$A:$K,11,0),"Ｘ",K377+L377))</f>
        <v>36</v>
      </c>
      <c r="N377" s="11">
        <f>IF(C377="イベ","-",VLOOKUP(A377,スキル!$A:$K,10,0)*IF(C377="ハピ",10000,30000))</f>
        <v>1080000</v>
      </c>
      <c r="O377" s="11">
        <f t="shared" si="1"/>
        <v>0</v>
      </c>
      <c r="P377" s="11">
        <f>IF(C377="イベ","-",IF(F377=VLOOKUP(A377,スキル!$A:$K,11,0),0,IF(C377="ハピ",M377*10000,M377*30000)))</f>
        <v>1080000</v>
      </c>
      <c r="Q377" s="15" t="str">
        <f>VLOOKUP(A377,スキル!$A$3:$M$1000,13,0)</f>
        <v>2種類のスキルを使えるよ！</v>
      </c>
    </row>
    <row r="378" spans="1:17" ht="18" customHeight="1">
      <c r="A378" s="7">
        <v>376</v>
      </c>
      <c r="C378" s="7" t="s">
        <v>46</v>
      </c>
      <c r="D378" s="7" t="s">
        <v>585</v>
      </c>
      <c r="E378" s="8" t="str">
        <f t="shared" si="0"/>
        <v>期間</v>
      </c>
      <c r="H378" s="7" t="str">
        <f>IF(F378="","",IF(F378=VLOOKUP(A378,スキル!$A:$K,11,0),"ス",VLOOKUP(A378,スキル!$A:$J,F378+4,FALSE)))</f>
        <v/>
      </c>
      <c r="I378" s="7" t="str">
        <f>IF(F378="","",IF(F378=VLOOKUP(A378,スキル!$A:$K,11,0),"キ",100/H378))</f>
        <v/>
      </c>
      <c r="J378" s="7" t="str">
        <f>IF(F378="","",IF(F378=VLOOKUP(A378,スキル!$A:$K,11,0),"ル",ROUND(G378/I378,1)))</f>
        <v/>
      </c>
      <c r="K378" s="10" t="str">
        <f>IF(F378="","",IF(F378=VLOOKUP(A378,スキル!$A:$K,11,0),"Ｍ",ROUND(H378-J378,0)))</f>
        <v/>
      </c>
      <c r="L378" s="7" t="str">
        <f ca="1">IF(F378="","",IF(F378=VLOOKUP(A378,スキル!$A:$K,11,0),"Ａ",IF(F378=VLOOKUP(A378,スキル!$A:$K,11,0)-1,0,SUM(OFFSET(スキル!$A$2,MATCH(A378,スキル!$A$3:$A$1048576,0),F378+4,1,5-F378)))))</f>
        <v/>
      </c>
      <c r="M378" s="10">
        <f>IF(F378="",VLOOKUP(A378,スキル!$A:$K,10,0),IF(F378=VLOOKUP(A378,スキル!$A:$K,11,0),"Ｘ",K378+L378))</f>
        <v>32</v>
      </c>
      <c r="N378" s="11">
        <f>IF(C378="イベ","-",VLOOKUP(A378,スキル!$A:$K,10,0)*IF(C378="ハピ",10000,30000))</f>
        <v>960000</v>
      </c>
      <c r="O378" s="11">
        <f t="shared" si="1"/>
        <v>0</v>
      </c>
      <c r="P378" s="11">
        <f>IF(C378="イベ","-",IF(F378=VLOOKUP(A378,スキル!$A:$K,11,0),0,IF(C378="ハピ",M378*10000,M378*30000)))</f>
        <v>960000</v>
      </c>
      <c r="Q378" s="15" t="str">
        <f>VLOOKUP(A378,スキル!$A$3:$M$1000,13,0)</f>
        <v>縦ライン状にツムを消すよ！</v>
      </c>
    </row>
    <row r="379" spans="1:17" ht="18" customHeight="1">
      <c r="A379" s="7">
        <v>377</v>
      </c>
      <c r="C379" s="7" t="s">
        <v>46</v>
      </c>
      <c r="D379" s="7" t="s">
        <v>586</v>
      </c>
      <c r="E379" s="8" t="str">
        <f t="shared" si="0"/>
        <v>期間</v>
      </c>
      <c r="H379" s="7" t="str">
        <f>IF(F379="","",IF(F379=VLOOKUP(A379,スキル!$A:$K,11,0),"ス",VLOOKUP(A379,スキル!$A:$J,F379+4,FALSE)))</f>
        <v/>
      </c>
      <c r="I379" s="7" t="str">
        <f>IF(F379="","",IF(F379=VLOOKUP(A379,スキル!$A:$K,11,0),"キ",100/H379))</f>
        <v/>
      </c>
      <c r="J379" s="7" t="str">
        <f>IF(F379="","",IF(F379=VLOOKUP(A379,スキル!$A:$K,11,0),"ル",ROUND(G379/I379,1)))</f>
        <v/>
      </c>
      <c r="K379" s="10" t="str">
        <f>IF(F379="","",IF(F379=VLOOKUP(A379,スキル!$A:$K,11,0),"Ｍ",ROUND(H379-J379,0)))</f>
        <v/>
      </c>
      <c r="L379" s="7" t="str">
        <f ca="1">IF(F379="","",IF(F379=VLOOKUP(A379,スキル!$A:$K,11,0),"Ａ",IF(F379=VLOOKUP(A379,スキル!$A:$K,11,0)-1,0,SUM(OFFSET(スキル!$A$2,MATCH(A379,スキル!$A$3:$A$1048576,0),F379+4,1,5-F379)))))</f>
        <v/>
      </c>
      <c r="M379" s="10">
        <f>IF(F379="",VLOOKUP(A379,スキル!$A:$K,10,0),IF(F379=VLOOKUP(A379,スキル!$A:$K,11,0),"Ｘ",K379+L379))</f>
        <v>29</v>
      </c>
      <c r="N379" s="11">
        <f>IF(C379="イベ","-",VLOOKUP(A379,スキル!$A:$K,10,0)*IF(C379="ハピ",10000,30000))</f>
        <v>870000</v>
      </c>
      <c r="O379" s="11">
        <f t="shared" si="1"/>
        <v>0</v>
      </c>
      <c r="P379" s="11">
        <f>IF(C379="イベ","-",IF(F379=VLOOKUP(A379,スキル!$A:$K,11,0),0,IF(C379="ハピ",M379*10000,M379*30000)))</f>
        <v>870000</v>
      </c>
      <c r="Q379" s="15" t="str">
        <f>VLOOKUP(A379,スキル!$A$3:$M$1000,13,0)</f>
        <v>ランダムでボムが発生するよ！</v>
      </c>
    </row>
    <row r="380" spans="1:17" ht="18" customHeight="1">
      <c r="A380" s="7">
        <v>378</v>
      </c>
      <c r="C380" s="7" t="s">
        <v>46</v>
      </c>
      <c r="D380" s="7" t="s">
        <v>587</v>
      </c>
      <c r="E380" s="8" t="str">
        <f t="shared" si="0"/>
        <v>期間</v>
      </c>
      <c r="H380" s="7" t="str">
        <f>IF(F380="","",IF(F380=VLOOKUP(A380,スキル!$A:$K,11,0),"ス",VLOOKUP(A380,スキル!$A:$J,F380+4,FALSE)))</f>
        <v/>
      </c>
      <c r="I380" s="7" t="str">
        <f>IF(F380="","",IF(F380=VLOOKUP(A380,スキル!$A:$K,11,0),"キ",100/H380))</f>
        <v/>
      </c>
      <c r="J380" s="7" t="str">
        <f>IF(F380="","",IF(F380=VLOOKUP(A380,スキル!$A:$K,11,0),"ル",ROUND(G380/I380,1)))</f>
        <v/>
      </c>
      <c r="K380" s="10" t="str">
        <f>IF(F380="","",IF(F380=VLOOKUP(A380,スキル!$A:$K,11,0),"Ｍ",ROUND(H380-J380,0)))</f>
        <v/>
      </c>
      <c r="L380" s="7" t="str">
        <f ca="1">IF(F380="","",IF(F380=VLOOKUP(A380,スキル!$A:$K,11,0),"Ａ",IF(F380=VLOOKUP(A380,スキル!$A:$K,11,0)-1,0,SUM(OFFSET(スキル!$A$2,MATCH(A380,スキル!$A$3:$A$1048576,0),F380+4,1,5-F380)))))</f>
        <v/>
      </c>
      <c r="M380" s="10">
        <f>IF(F380="",VLOOKUP(A380,スキル!$A:$K,10,0),IF(F380=VLOOKUP(A380,スキル!$A:$K,11,0),"Ｘ",K380+L380))</f>
        <v>29</v>
      </c>
      <c r="N380" s="11">
        <f>IF(C380="イベ","-",VLOOKUP(A380,スキル!$A:$K,10,0)*IF(C380="ハピ",10000,30000))</f>
        <v>870000</v>
      </c>
      <c r="O380" s="11">
        <f t="shared" si="1"/>
        <v>0</v>
      </c>
      <c r="P380" s="11">
        <f>IF(C380="イベ","-",IF(F380=VLOOKUP(A380,スキル!$A:$K,11,0),0,IF(C380="ハピ",M380*10000,M380*30000)))</f>
        <v>870000</v>
      </c>
      <c r="Q380" s="15" t="str">
        <f>VLOOKUP(A380,スキル!$A$3:$M$1000,13,0)</f>
        <v>タップの数だけツムを消すよ！</v>
      </c>
    </row>
    <row r="381" spans="1:17" ht="18" customHeight="1">
      <c r="A381" s="7">
        <v>379</v>
      </c>
      <c r="B381" s="7">
        <v>99</v>
      </c>
      <c r="C381" s="7" t="s">
        <v>38</v>
      </c>
      <c r="D381" s="7" t="s">
        <v>589</v>
      </c>
      <c r="E381" s="8" t="str">
        <f t="shared" si="0"/>
        <v>常駐</v>
      </c>
      <c r="H381" s="7" t="str">
        <f>IF(F381="","",IF(F381=VLOOKUP(A381,スキル!$A:$K,11,0),"ス",VLOOKUP(A381,スキル!$A:$J,F381+4,FALSE)))</f>
        <v/>
      </c>
      <c r="I381" s="7" t="str">
        <f>IF(F381="","",IF(F381=VLOOKUP(A381,スキル!$A:$K,11,0),"キ",100/H381))</f>
        <v/>
      </c>
      <c r="J381" s="7" t="str">
        <f>IF(F381="","",IF(F381=VLOOKUP(A381,スキル!$A:$K,11,0),"ル",ROUND(G381/I381,1)))</f>
        <v/>
      </c>
      <c r="K381" s="10" t="str">
        <f>IF(F381="","",IF(F381=VLOOKUP(A381,スキル!$A:$K,11,0),"Ｍ",ROUND(H381-J381,0)))</f>
        <v/>
      </c>
      <c r="L381" s="7" t="str">
        <f ca="1">IF(F381="","",IF(F381=VLOOKUP(A381,スキル!$A:$K,11,0),"Ａ",IF(F381=VLOOKUP(A381,スキル!$A:$K,11,0)-1,0,SUM(OFFSET(スキル!$A$2,MATCH(A381,スキル!$A$3:$A$1048576,0),F381+4,1,5-F381)))))</f>
        <v/>
      </c>
      <c r="M381" s="10">
        <f>IF(F381="",VLOOKUP(A381,スキル!$A:$K,10,0),IF(F381=VLOOKUP(A381,スキル!$A:$K,11,0),"Ｘ",K381+L381))</f>
        <v>29</v>
      </c>
      <c r="N381" s="11">
        <f>IF(C381="イベ","-",VLOOKUP(A381,スキル!$A:$K,10,0)*IF(C381="ハピ",10000,30000))</f>
        <v>870000</v>
      </c>
      <c r="O381" s="11">
        <f t="shared" si="1"/>
        <v>0</v>
      </c>
      <c r="P381" s="11">
        <f>IF(C381="イベ","-",IF(F381=VLOOKUP(A381,スキル!$A:$K,11,0),0,IF(C381="ハピ",M381*10000,M381*30000)))</f>
        <v>870000</v>
      </c>
      <c r="Q381" s="15" t="str">
        <f>VLOOKUP(A381,スキル!$A$3:$M$1000,13,0)</f>
        <v>少しの間3チェーンでもボムが発生するよ！</v>
      </c>
    </row>
    <row r="382" spans="1:17" ht="18" customHeight="1">
      <c r="A382" s="7">
        <v>380</v>
      </c>
      <c r="C382" s="7" t="s">
        <v>46</v>
      </c>
      <c r="D382" s="7" t="s">
        <v>591</v>
      </c>
      <c r="E382" s="8" t="str">
        <f t="shared" si="0"/>
        <v>期間</v>
      </c>
      <c r="H382" s="7" t="str">
        <f>IF(F382="","",IF(F382=VLOOKUP(A382,スキル!$A:$K,11,0),"ス",VLOOKUP(A382,スキル!$A:$J,F382+4,FALSE)))</f>
        <v/>
      </c>
      <c r="I382" s="7" t="str">
        <f>IF(F382="","",IF(F382=VLOOKUP(A382,スキル!$A:$K,11,0),"キ",100/H382))</f>
        <v/>
      </c>
      <c r="J382" s="7" t="str">
        <f>IF(F382="","",IF(F382=VLOOKUP(A382,スキル!$A:$K,11,0),"ル",ROUND(G382/I382,1)))</f>
        <v/>
      </c>
      <c r="K382" s="10" t="str">
        <f>IF(F382="","",IF(F382=VLOOKUP(A382,スキル!$A:$K,11,0),"Ｍ",ROUND(H382-J382,0)))</f>
        <v/>
      </c>
      <c r="L382" s="7" t="str">
        <f ca="1">IF(F382="","",IF(F382=VLOOKUP(A382,スキル!$A:$K,11,0),"Ａ",IF(F382=VLOOKUP(A382,スキル!$A:$K,11,0)-1,0,SUM(OFFSET(スキル!$A$2,MATCH(A382,スキル!$A$3:$A$1048576,0),F382+4,1,5-F382)))))</f>
        <v/>
      </c>
      <c r="M382" s="10">
        <f>IF(F382="",VLOOKUP(A382,スキル!$A:$K,10,0),IF(F382=VLOOKUP(A382,スキル!$A:$K,11,0),"Ｘ",K382+L382))</f>
        <v>32</v>
      </c>
      <c r="N382" s="11">
        <f>IF(C382="イベ","-",VLOOKUP(A382,スキル!$A:$K,10,0)*IF(C382="ハピ",10000,30000))</f>
        <v>960000</v>
      </c>
      <c r="O382" s="11">
        <f t="shared" si="1"/>
        <v>0</v>
      </c>
      <c r="P382" s="11">
        <f>IF(C382="イベ","-",IF(F382=VLOOKUP(A382,スキル!$A:$K,11,0),0,IF(C382="ハピ",M382*10000,M382*30000)))</f>
        <v>960000</v>
      </c>
      <c r="Q382" s="15" t="str">
        <f>VLOOKUP(A382,スキル!$A$3:$M$1000,13,0)</f>
        <v>斜めライン状にツムを消すよ！</v>
      </c>
    </row>
    <row r="383" spans="1:17" ht="18" customHeight="1">
      <c r="A383" s="7">
        <v>381</v>
      </c>
      <c r="C383" s="7" t="s">
        <v>46</v>
      </c>
      <c r="D383" s="7" t="s">
        <v>592</v>
      </c>
      <c r="E383" s="8" t="str">
        <f t="shared" si="0"/>
        <v>期間</v>
      </c>
      <c r="H383" s="7" t="str">
        <f>IF(F383="","",IF(F383=VLOOKUP(A383,スキル!$A:$K,11,0),"ス",VLOOKUP(A383,スキル!$A:$J,F383+4,FALSE)))</f>
        <v/>
      </c>
      <c r="I383" s="7" t="str">
        <f>IF(F383="","",IF(F383=VLOOKUP(A383,スキル!$A:$K,11,0),"キ",100/H383))</f>
        <v/>
      </c>
      <c r="J383" s="7" t="str">
        <f>IF(F383="","",IF(F383=VLOOKUP(A383,スキル!$A:$K,11,0),"ル",ROUND(G383/I383,1)))</f>
        <v/>
      </c>
      <c r="K383" s="10" t="str">
        <f>IF(F383="","",IF(F383=VLOOKUP(A383,スキル!$A:$K,11,0),"Ｍ",ROUND(H383-J383,0)))</f>
        <v/>
      </c>
      <c r="L383" s="7" t="str">
        <f ca="1">IF(F383="","",IF(F383=VLOOKUP(A383,スキル!$A:$K,11,0),"Ａ",IF(F383=VLOOKUP(A383,スキル!$A:$K,11,0)-1,0,SUM(OFFSET(スキル!$A$2,MATCH(A383,スキル!$A$3:$A$1048576,0),F383+4,1,5-F383)))))</f>
        <v/>
      </c>
      <c r="M383" s="10">
        <f>IF(F383="",VLOOKUP(A383,スキル!$A:$K,10,0),IF(F383=VLOOKUP(A383,スキル!$A:$K,11,0),"Ｘ",K383+L383))</f>
        <v>36</v>
      </c>
      <c r="N383" s="11">
        <f>IF(C383="イベ","-",VLOOKUP(A383,スキル!$A:$K,10,0)*IF(C383="ハピ",10000,30000))</f>
        <v>1080000</v>
      </c>
      <c r="O383" s="11">
        <f t="shared" si="1"/>
        <v>0</v>
      </c>
      <c r="P383" s="11">
        <f>IF(C383="イベ","-",IF(F383=VLOOKUP(A383,スキル!$A:$K,11,0),0,IF(C383="ハピ",M383*10000,M383*30000)))</f>
        <v>1080000</v>
      </c>
      <c r="Q383" s="15" t="str">
        <f>VLOOKUP(A383,スキル!$A$3:$M$1000,13,0)</f>
        <v>斜めライン状にツムを消すよ！</v>
      </c>
    </row>
    <row r="384" spans="1:17" ht="18" customHeight="1">
      <c r="A384" s="7">
        <v>382</v>
      </c>
      <c r="C384" s="7" t="s">
        <v>46</v>
      </c>
      <c r="D384" s="7" t="s">
        <v>593</v>
      </c>
      <c r="E384" s="8" t="str">
        <f t="shared" si="0"/>
        <v>期間</v>
      </c>
      <c r="H384" s="7" t="str">
        <f>IF(F384="","",IF(F384=VLOOKUP(A384,スキル!$A:$K,11,0),"ス",VLOOKUP(A384,スキル!$A:$J,F384+4,FALSE)))</f>
        <v/>
      </c>
      <c r="I384" s="7" t="str">
        <f>IF(F384="","",IF(F384=VLOOKUP(A384,スキル!$A:$K,11,0),"キ",100/H384))</f>
        <v/>
      </c>
      <c r="J384" s="7" t="str">
        <f>IF(F384="","",IF(F384=VLOOKUP(A384,スキル!$A:$K,11,0),"ル",ROUND(G384/I384,1)))</f>
        <v/>
      </c>
      <c r="K384" s="10" t="str">
        <f>IF(F384="","",IF(F384=VLOOKUP(A384,スキル!$A:$K,11,0),"Ｍ",ROUND(H384-J384,0)))</f>
        <v/>
      </c>
      <c r="L384" s="7" t="str">
        <f ca="1">IF(F384="","",IF(F384=VLOOKUP(A384,スキル!$A:$K,11,0),"Ａ",IF(F384=VLOOKUP(A384,スキル!$A:$K,11,0)-1,0,SUM(OFFSET(スキル!$A$2,MATCH(A384,スキル!$A$3:$A$1048576,0),F384+4,1,5-F384)))))</f>
        <v/>
      </c>
      <c r="M384" s="10">
        <f>IF(F384="",VLOOKUP(A384,スキル!$A:$K,10,0),IF(F384=VLOOKUP(A384,スキル!$A:$K,11,0),"Ｘ",K384+L384))</f>
        <v>29</v>
      </c>
      <c r="N384" s="11">
        <f>IF(C384="イベ","-",VLOOKUP(A384,スキル!$A:$K,10,0)*IF(C384="ハピ",10000,30000))</f>
        <v>870000</v>
      </c>
      <c r="O384" s="11">
        <f t="shared" si="1"/>
        <v>0</v>
      </c>
      <c r="P384" s="11">
        <f>IF(C384="イベ","-",IF(F384=VLOOKUP(A384,スキル!$A:$K,11,0),0,IF(C384="ハピ",M384*10000,M384*30000)))</f>
        <v>870000</v>
      </c>
      <c r="Q384" s="15" t="str">
        <f>VLOOKUP(A384,スキル!$A$3:$M$1000,13,0)</f>
        <v>画面中央のツムをまとめてを消してボムが発生するよ！</v>
      </c>
    </row>
    <row r="385" spans="1:17" ht="18" customHeight="1">
      <c r="A385" s="7">
        <v>383</v>
      </c>
      <c r="C385" s="7" t="s">
        <v>46</v>
      </c>
      <c r="D385" s="7" t="s">
        <v>595</v>
      </c>
      <c r="E385" s="8" t="str">
        <f t="shared" si="0"/>
        <v>期間</v>
      </c>
      <c r="H385" s="7" t="str">
        <f>IF(F385="","",IF(F385=VLOOKUP(A385,スキル!$A:$K,11,0),"ス",VLOOKUP(A385,スキル!$A:$J,F385+4,FALSE)))</f>
        <v/>
      </c>
      <c r="I385" s="7" t="str">
        <f>IF(F385="","",IF(F385=VLOOKUP(A385,スキル!$A:$K,11,0),"キ",100/H385))</f>
        <v/>
      </c>
      <c r="J385" s="7" t="str">
        <f>IF(F385="","",IF(F385=VLOOKUP(A385,スキル!$A:$K,11,0),"ル",ROUND(G385/I385,1)))</f>
        <v/>
      </c>
      <c r="K385" s="10" t="str">
        <f>IF(F385="","",IF(F385=VLOOKUP(A385,スキル!$A:$K,11,0),"Ｍ",ROUND(H385-J385,0)))</f>
        <v/>
      </c>
      <c r="L385" s="7" t="str">
        <f ca="1">IF(F385="","",IF(F385=VLOOKUP(A385,スキル!$A:$K,11,0),"Ａ",IF(F385=VLOOKUP(A385,スキル!$A:$K,11,0)-1,0,SUM(OFFSET(スキル!$A$2,MATCH(A385,スキル!$A$3:$A$1048576,0),F385+4,1,5-F385)))))</f>
        <v/>
      </c>
      <c r="M385" s="10">
        <f>IF(F385="",VLOOKUP(A385,スキル!$A:$K,10,0),IF(F385=VLOOKUP(A385,スキル!$A:$K,11,0),"Ｘ",K385+L385))</f>
        <v>32</v>
      </c>
      <c r="N385" s="11">
        <f>IF(C385="イベ","-",VLOOKUP(A385,スキル!$A:$K,10,0)*IF(C385="ハピ",10000,30000))</f>
        <v>960000</v>
      </c>
      <c r="O385" s="11">
        <f t="shared" si="1"/>
        <v>0</v>
      </c>
      <c r="P385" s="11">
        <f>IF(C385="イベ","-",IF(F385=VLOOKUP(A385,スキル!$A:$K,11,0),0,IF(C385="ハピ",M385*10000,M385*30000)))</f>
        <v>960000</v>
      </c>
      <c r="Q385" s="15" t="str">
        <f>VLOOKUP(A385,スキル!$A$3:$M$1000,13,0)</f>
        <v>タイミングよくタップ！縦ライン状にツムを消すよ！</v>
      </c>
    </row>
    <row r="386" spans="1:17" ht="18" customHeight="1">
      <c r="A386" s="7">
        <v>384</v>
      </c>
      <c r="B386" s="7">
        <v>100</v>
      </c>
      <c r="C386" s="7" t="s">
        <v>38</v>
      </c>
      <c r="D386" s="7" t="s">
        <v>597</v>
      </c>
      <c r="E386" s="8" t="str">
        <f t="shared" si="0"/>
        <v>常駐</v>
      </c>
      <c r="H386" s="7" t="str">
        <f>IF(F386="","",IF(F386=VLOOKUP(A386,スキル!$A:$K,11,0),"ス",VLOOKUP(A386,スキル!$A:$J,F386+4,FALSE)))</f>
        <v/>
      </c>
      <c r="I386" s="7" t="str">
        <f>IF(F386="","",IF(F386=VLOOKUP(A386,スキル!$A:$K,11,0),"キ",100/H386))</f>
        <v/>
      </c>
      <c r="J386" s="7" t="str">
        <f>IF(F386="","",IF(F386=VLOOKUP(A386,スキル!$A:$K,11,0),"ル",ROUND(G386/I386,1)))</f>
        <v/>
      </c>
      <c r="K386" s="10" t="str">
        <f>IF(F386="","",IF(F386=VLOOKUP(A386,スキル!$A:$K,11,0),"Ｍ",ROUND(H386-J386,0)))</f>
        <v/>
      </c>
      <c r="L386" s="7" t="str">
        <f ca="1">IF(F386="","",IF(F386=VLOOKUP(A386,スキル!$A:$K,11,0),"Ａ",IF(F386=VLOOKUP(A386,スキル!$A:$K,11,0)-1,0,SUM(OFFSET(スキル!$A$2,MATCH(A386,スキル!$A$3:$A$1048576,0),F386+4,1,5-F386)))))</f>
        <v/>
      </c>
      <c r="M386" s="10">
        <f>IF(F386="",VLOOKUP(A386,スキル!$A:$K,10,0),IF(F386=VLOOKUP(A386,スキル!$A:$K,11,0),"Ｘ",K386+L386))</f>
        <v>32</v>
      </c>
      <c r="N386" s="11">
        <f>IF(C386="イベ","-",VLOOKUP(A386,スキル!$A:$K,10,0)*IF(C386="ハピ",10000,30000))</f>
        <v>960000</v>
      </c>
      <c r="O386" s="11">
        <f t="shared" si="1"/>
        <v>0</v>
      </c>
      <c r="P386" s="11">
        <f>IF(C386="イベ","-",IF(F386=VLOOKUP(A386,スキル!$A:$K,11,0),0,IF(C386="ハピ",M386*10000,M386*30000)))</f>
        <v>960000</v>
      </c>
      <c r="Q386" s="15" t="str">
        <f>VLOOKUP(A386,スキル!$A$3:$M$1000,13,0)</f>
        <v>画面中央のツムをまとめて消すよ！</v>
      </c>
    </row>
    <row r="387" spans="1:17" ht="18" customHeight="1">
      <c r="A387" s="7">
        <v>385</v>
      </c>
      <c r="B387" s="7">
        <v>101</v>
      </c>
      <c r="C387" s="7" t="s">
        <v>38</v>
      </c>
      <c r="D387" s="7" t="s">
        <v>598</v>
      </c>
      <c r="E387" s="8" t="str">
        <f t="shared" si="0"/>
        <v>常駐</v>
      </c>
      <c r="H387" s="7" t="str">
        <f>IF(F387="","",IF(F387=VLOOKUP(A387,スキル!$A:$K,11,0),"ス",VLOOKUP(A387,スキル!$A:$J,F387+4,FALSE)))</f>
        <v/>
      </c>
      <c r="I387" s="7" t="str">
        <f>IF(F387="","",IF(F387=VLOOKUP(A387,スキル!$A:$K,11,0),"キ",100/H387))</f>
        <v/>
      </c>
      <c r="J387" s="7" t="str">
        <f>IF(F387="","",IF(F387=VLOOKUP(A387,スキル!$A:$K,11,0),"ル",ROUND(G387/I387,1)))</f>
        <v/>
      </c>
      <c r="K387" s="10" t="str">
        <f>IF(F387="","",IF(F387=VLOOKUP(A387,スキル!$A:$K,11,0),"Ｍ",ROUND(H387-J387,0)))</f>
        <v/>
      </c>
      <c r="L387" s="7" t="str">
        <f ca="1">IF(F387="","",IF(F387=VLOOKUP(A387,スキル!$A:$K,11,0),"Ａ",IF(F387=VLOOKUP(A387,スキル!$A:$K,11,0)-1,0,SUM(OFFSET(スキル!$A$2,MATCH(A387,スキル!$A$3:$A$1048576,0),F387+4,1,5-F387)))))</f>
        <v/>
      </c>
      <c r="M387" s="10">
        <f>IF(F387="",VLOOKUP(A387,スキル!$A:$K,10,0),IF(F387=VLOOKUP(A387,スキル!$A:$K,11,0),"Ｘ",K387+L387))</f>
        <v>29</v>
      </c>
      <c r="N387" s="11">
        <f>IF(C387="イベ","-",VLOOKUP(A387,スキル!$A:$K,10,0)*IF(C387="ハピ",10000,30000))</f>
        <v>870000</v>
      </c>
      <c r="O387" s="11">
        <f t="shared" si="1"/>
        <v>0</v>
      </c>
      <c r="P387" s="11">
        <f>IF(C387="イベ","-",IF(F387=VLOOKUP(A387,スキル!$A:$K,11,0),0,IF(C387="ハピ",M387*10000,M387*30000)))</f>
        <v>870000</v>
      </c>
      <c r="Q387" s="15" t="str">
        <f>VLOOKUP(A387,スキル!$A$3:$M$1000,13,0)</f>
        <v>ランダムでを消すよ！</v>
      </c>
    </row>
    <row r="388" spans="1:17" ht="18" customHeight="1">
      <c r="A388" s="7">
        <v>386</v>
      </c>
      <c r="C388" s="7" t="s">
        <v>46</v>
      </c>
      <c r="D388" s="7" t="s">
        <v>600</v>
      </c>
      <c r="E388" s="8" t="str">
        <f t="shared" si="0"/>
        <v>期間</v>
      </c>
      <c r="H388" s="7" t="str">
        <f>IF(F388="","",IF(F388=VLOOKUP(A388,スキル!$A:$K,11,0),"ス",VLOOKUP(A388,スキル!$A:$J,F388+4,FALSE)))</f>
        <v/>
      </c>
      <c r="I388" s="7" t="str">
        <f>IF(F388="","",IF(F388=VLOOKUP(A388,スキル!$A:$K,11,0),"キ",100/H388))</f>
        <v/>
      </c>
      <c r="J388" s="7" t="str">
        <f>IF(F388="","",IF(F388=VLOOKUP(A388,スキル!$A:$K,11,0),"ル",ROUND(G388/I388,1)))</f>
        <v/>
      </c>
      <c r="K388" s="10" t="str">
        <f>IF(F388="","",IF(F388=VLOOKUP(A388,スキル!$A:$K,11,0),"Ｍ",ROUND(H388-J388,0)))</f>
        <v/>
      </c>
      <c r="L388" s="7" t="str">
        <f ca="1">IF(F388="","",IF(F388=VLOOKUP(A388,スキル!$A:$K,11,0),"Ａ",IF(F388=VLOOKUP(A388,スキル!$A:$K,11,0)-1,0,SUM(OFFSET(スキル!$A$2,MATCH(A388,スキル!$A$3:$A$1048576,0),F388+4,1,5-F388)))))</f>
        <v/>
      </c>
      <c r="M388" s="10">
        <f>IF(F388="",VLOOKUP(A388,スキル!$A:$K,10,0),IF(F388=VLOOKUP(A388,スキル!$A:$K,11,0),"Ｘ",K388+L388))</f>
        <v>36</v>
      </c>
      <c r="N388" s="11">
        <f>IF(C388="イベ","-",VLOOKUP(A388,スキル!$A:$K,10,0)*IF(C388="ハピ",10000,30000))</f>
        <v>1080000</v>
      </c>
      <c r="O388" s="11">
        <f t="shared" si="1"/>
        <v>0</v>
      </c>
      <c r="P388" s="11">
        <f>IF(C388="イベ","-",IF(F388=VLOOKUP(A388,スキル!$A:$K,11,0),0,IF(C388="ハピ",M388*10000,M388*30000)))</f>
        <v>1080000</v>
      </c>
      <c r="Q388" s="15" t="str">
        <f>VLOOKUP(A388,スキル!$A$3:$M$1000,13,0)</f>
        <v>2種類のスキルを使えるよ！</v>
      </c>
    </row>
    <row r="389" spans="1:17" ht="18" customHeight="1">
      <c r="A389" s="7">
        <v>387</v>
      </c>
      <c r="C389" s="7" t="s">
        <v>46</v>
      </c>
      <c r="D389" s="7" t="s">
        <v>601</v>
      </c>
      <c r="E389" s="8" t="str">
        <f t="shared" si="0"/>
        <v>期間</v>
      </c>
      <c r="H389" s="7" t="str">
        <f>IF(F389="","",IF(F389=VLOOKUP(A389,スキル!$A:$K,11,0),"ス",VLOOKUP(A389,スキル!$A:$J,F389+4,FALSE)))</f>
        <v/>
      </c>
      <c r="I389" s="7" t="str">
        <f>IF(F389="","",IF(F389=VLOOKUP(A389,スキル!$A:$K,11,0),"キ",100/H389))</f>
        <v/>
      </c>
      <c r="J389" s="7" t="str">
        <f>IF(F389="","",IF(F389=VLOOKUP(A389,スキル!$A:$K,11,0),"ル",ROUND(G389/I389,1)))</f>
        <v/>
      </c>
      <c r="K389" s="10" t="str">
        <f>IF(F389="","",IF(F389=VLOOKUP(A389,スキル!$A:$K,11,0),"Ｍ",ROUND(H389-J389,0)))</f>
        <v/>
      </c>
      <c r="L389" s="7" t="str">
        <f ca="1">IF(F389="","",IF(F389=VLOOKUP(A389,スキル!$A:$K,11,0),"Ａ",IF(F389=VLOOKUP(A389,スキル!$A:$K,11,0)-1,0,SUM(OFFSET(スキル!$A$2,MATCH(A389,スキル!$A$3:$A$1048576,0),F389+4,1,5-F389)))))</f>
        <v/>
      </c>
      <c r="M389" s="10">
        <f>IF(F389="",VLOOKUP(A389,スキル!$A:$K,10,0),IF(F389=VLOOKUP(A389,スキル!$A:$K,11,0),"Ｘ",K389+L389))</f>
        <v>36</v>
      </c>
      <c r="N389" s="11">
        <f>IF(C389="イベ","-",VLOOKUP(A389,スキル!$A:$K,10,0)*IF(C389="ハピ",10000,30000))</f>
        <v>1080000</v>
      </c>
      <c r="O389" s="11">
        <f t="shared" si="1"/>
        <v>0</v>
      </c>
      <c r="P389" s="11">
        <f>IF(C389="イベ","-",IF(F389=VLOOKUP(A389,スキル!$A:$K,11,0),0,IF(C389="ハピ",M389*10000,M389*30000)))</f>
        <v>1080000</v>
      </c>
      <c r="Q389" s="15" t="str">
        <f>VLOOKUP(A389,スキル!$A$3:$M$1000,13,0)</f>
        <v>つなげたツムと一緒にまわりのツムを消すよ！</v>
      </c>
    </row>
    <row r="390" spans="1:17" ht="18" customHeight="1">
      <c r="A390" s="7">
        <v>388</v>
      </c>
      <c r="B390" s="7">
        <v>102</v>
      </c>
      <c r="C390" s="7" t="s">
        <v>38</v>
      </c>
      <c r="D390" s="7" t="s">
        <v>603</v>
      </c>
      <c r="E390" s="8" t="str">
        <f t="shared" si="0"/>
        <v>常駐</v>
      </c>
      <c r="H390" s="7" t="str">
        <f>IF(F390="","",IF(F390=VLOOKUP(A390,スキル!$A:$K,11,0),"ス",VLOOKUP(A390,スキル!$A:$J,F390+4,FALSE)))</f>
        <v/>
      </c>
      <c r="I390" s="7" t="str">
        <f>IF(F390="","",IF(F390=VLOOKUP(A390,スキル!$A:$K,11,0),"キ",100/H390))</f>
        <v/>
      </c>
      <c r="J390" s="7" t="str">
        <f>IF(F390="","",IF(F390=VLOOKUP(A390,スキル!$A:$K,11,0),"ル",ROUND(G390/I390,1)))</f>
        <v/>
      </c>
      <c r="K390" s="10" t="str">
        <f>IF(F390="","",IF(F390=VLOOKUP(A390,スキル!$A:$K,11,0),"Ｍ",ROUND(H390-J390,0)))</f>
        <v/>
      </c>
      <c r="L390" s="7" t="str">
        <f ca="1">IF(F390="","",IF(F390=VLOOKUP(A390,スキル!$A:$K,11,0),"Ａ",IF(F390=VLOOKUP(A390,スキル!$A:$K,11,0)-1,0,SUM(OFFSET(スキル!$A$2,MATCH(A390,スキル!$A$3:$A$1048576,0),F390+4,1,5-F390)))))</f>
        <v/>
      </c>
      <c r="M390" s="10">
        <f>IF(F390="",VLOOKUP(A390,スキル!$A:$K,10,0),IF(F390=VLOOKUP(A390,スキル!$A:$K,11,0),"Ｘ",K390+L390))</f>
        <v>29</v>
      </c>
      <c r="N390" s="11">
        <f>IF(C390="イベ","-",VLOOKUP(A390,スキル!$A:$K,10,0)*IF(C390="ハピ",10000,30000))</f>
        <v>870000</v>
      </c>
      <c r="O390" s="11">
        <f t="shared" si="1"/>
        <v>0</v>
      </c>
      <c r="P390" s="11">
        <f>IF(C390="イベ","-",IF(F390=VLOOKUP(A390,スキル!$A:$K,11,0),0,IF(C390="ハピ",M390*10000,M390*30000)))</f>
        <v>870000</v>
      </c>
      <c r="Q390" s="15" t="str">
        <f>VLOOKUP(A390,スキル!$A$3:$M$1000,13,0)</f>
        <v>縦ライン状にツムを消すよ！</v>
      </c>
    </row>
    <row r="391" spans="1:17" ht="18" customHeight="1">
      <c r="A391" s="7">
        <v>389</v>
      </c>
      <c r="C391" s="7" t="s">
        <v>46</v>
      </c>
      <c r="D391" s="7" t="s">
        <v>604</v>
      </c>
      <c r="E391" s="8" t="str">
        <f t="shared" si="0"/>
        <v>期間</v>
      </c>
      <c r="H391" s="7" t="str">
        <f>IF(F391="","",IF(F391=VLOOKUP(A391,スキル!$A:$K,11,0),"ス",VLOOKUP(A391,スキル!$A:$J,F391+4,FALSE)))</f>
        <v/>
      </c>
      <c r="I391" s="7" t="str">
        <f>IF(F391="","",IF(F391=VLOOKUP(A391,スキル!$A:$K,11,0),"キ",100/H391))</f>
        <v/>
      </c>
      <c r="J391" s="7" t="str">
        <f>IF(F391="","",IF(F391=VLOOKUP(A391,スキル!$A:$K,11,0),"ル",ROUND(G391/I391,1)))</f>
        <v/>
      </c>
      <c r="K391" s="10" t="str">
        <f>IF(F391="","",IF(F391=VLOOKUP(A391,スキル!$A:$K,11,0),"Ｍ",ROUND(H391-J391,0)))</f>
        <v/>
      </c>
      <c r="L391" s="7" t="str">
        <f ca="1">IF(F391="","",IF(F391=VLOOKUP(A391,スキル!$A:$K,11,0),"Ａ",IF(F391=VLOOKUP(A391,スキル!$A:$K,11,0)-1,0,SUM(OFFSET(スキル!$A$2,MATCH(A391,スキル!$A$3:$A$1048576,0),F391+4,1,5-F391)))))</f>
        <v/>
      </c>
      <c r="M391" s="10">
        <f>IF(F391="",VLOOKUP(A391,スキル!$A:$K,10,0),IF(F391=VLOOKUP(A391,スキル!$A:$K,11,0),"Ｘ",K391+L391))</f>
        <v>32</v>
      </c>
      <c r="N391" s="11">
        <f>IF(C391="イベ","-",VLOOKUP(A391,スキル!$A:$K,10,0)*IF(C391="ハピ",10000,30000))</f>
        <v>960000</v>
      </c>
      <c r="O391" s="11">
        <f t="shared" si="1"/>
        <v>0</v>
      </c>
      <c r="P391" s="11">
        <f>IF(C391="イベ","-",IF(F391=VLOOKUP(A391,スキル!$A:$K,11,0),0,IF(C391="ハピ",M391*10000,M391*30000)))</f>
        <v>960000</v>
      </c>
      <c r="Q391" s="15" t="str">
        <f>VLOOKUP(A391,スキル!$A$3:$M$1000,13,0)</f>
        <v>十字状にツムをまとめて消すよ！</v>
      </c>
    </row>
    <row r="392" spans="1:17" ht="18" customHeight="1">
      <c r="A392" s="7">
        <v>390</v>
      </c>
      <c r="C392" s="7" t="s">
        <v>46</v>
      </c>
      <c r="D392" s="7" t="s">
        <v>605</v>
      </c>
      <c r="E392" s="8" t="str">
        <f t="shared" si="0"/>
        <v>期間</v>
      </c>
      <c r="H392" s="7" t="str">
        <f>IF(F392="","",IF(F392=VLOOKUP(A392,スキル!$A:$K,11,0),"ス",VLOOKUP(A392,スキル!$A:$J,F392+4,FALSE)))</f>
        <v/>
      </c>
      <c r="I392" s="7" t="str">
        <f>IF(F392="","",IF(F392=VLOOKUP(A392,スキル!$A:$K,11,0),"キ",100/H392))</f>
        <v/>
      </c>
      <c r="J392" s="7" t="str">
        <f>IF(F392="","",IF(F392=VLOOKUP(A392,スキル!$A:$K,11,0),"ル",ROUND(G392/I392,1)))</f>
        <v/>
      </c>
      <c r="K392" s="10" t="str">
        <f>IF(F392="","",IF(F392=VLOOKUP(A392,スキル!$A:$K,11,0),"Ｍ",ROUND(H392-J392,0)))</f>
        <v/>
      </c>
      <c r="L392" s="7" t="str">
        <f ca="1">IF(F392="","",IF(F392=VLOOKUP(A392,スキル!$A:$K,11,0),"Ａ",IF(F392=VLOOKUP(A392,スキル!$A:$K,11,0)-1,0,SUM(OFFSET(スキル!$A$2,MATCH(A392,スキル!$A$3:$A$1048576,0),F392+4,1,5-F392)))))</f>
        <v/>
      </c>
      <c r="M392" s="10">
        <f>IF(F392="",VLOOKUP(A392,スキル!$A:$K,10,0),IF(F392=VLOOKUP(A392,スキル!$A:$K,11,0),"Ｘ",K392+L392))</f>
        <v>29</v>
      </c>
      <c r="N392" s="11">
        <f>IF(C392="イベ","-",VLOOKUP(A392,スキル!$A:$K,10,0)*IF(C392="ハピ",10000,30000))</f>
        <v>870000</v>
      </c>
      <c r="O392" s="11">
        <f t="shared" si="1"/>
        <v>0</v>
      </c>
      <c r="P392" s="11">
        <f>IF(C392="イベ","-",IF(F392=VLOOKUP(A392,スキル!$A:$K,11,0),0,IF(C392="ハピ",M392*10000,M392*30000)))</f>
        <v>870000</v>
      </c>
      <c r="Q392" s="15" t="str">
        <f>VLOOKUP(A392,スキル!$A$3:$M$1000,13,0)</f>
        <v>数ヶ所＋斜めライン状にツムを消すよ！</v>
      </c>
    </row>
    <row r="393" spans="1:17" ht="18" customHeight="1">
      <c r="A393" s="7">
        <v>391</v>
      </c>
      <c r="C393" s="7" t="s">
        <v>46</v>
      </c>
      <c r="D393" s="7" t="s">
        <v>607</v>
      </c>
      <c r="E393" s="8" t="str">
        <f t="shared" si="0"/>
        <v>期間</v>
      </c>
      <c r="H393" s="7" t="str">
        <f>IF(F393="","",IF(F393=VLOOKUP(A393,スキル!$A:$K,11,0),"ス",VLOOKUP(A393,スキル!$A:$J,F393+4,FALSE)))</f>
        <v/>
      </c>
      <c r="I393" s="7" t="str">
        <f>IF(F393="","",IF(F393=VLOOKUP(A393,スキル!$A:$K,11,0),"キ",100/H393))</f>
        <v/>
      </c>
      <c r="J393" s="7" t="str">
        <f>IF(F393="","",IF(F393=VLOOKUP(A393,スキル!$A:$K,11,0),"ル",ROUND(G393/I393,1)))</f>
        <v/>
      </c>
      <c r="K393" s="10" t="str">
        <f>IF(F393="","",IF(F393=VLOOKUP(A393,スキル!$A:$K,11,0),"Ｍ",ROUND(H393-J393,0)))</f>
        <v/>
      </c>
      <c r="L393" s="7" t="str">
        <f ca="1">IF(F393="","",IF(F393=VLOOKUP(A393,スキル!$A:$K,11,0),"Ａ",IF(F393=VLOOKUP(A393,スキル!$A:$K,11,0)-1,0,SUM(OFFSET(スキル!$A$2,MATCH(A393,スキル!$A$3:$A$1048576,0),F393+4,1,5-F393)))))</f>
        <v/>
      </c>
      <c r="M393" s="10">
        <f>IF(F393="",VLOOKUP(A393,スキル!$A:$K,10,0),IF(F393=VLOOKUP(A393,スキル!$A:$K,11,0),"Ｘ",K393+L393))</f>
        <v>32</v>
      </c>
      <c r="N393" s="11">
        <f>IF(C393="イベ","-",VLOOKUP(A393,スキル!$A:$K,10,0)*IF(C393="ハピ",10000,30000))</f>
        <v>960000</v>
      </c>
      <c r="O393" s="11">
        <f t="shared" si="1"/>
        <v>0</v>
      </c>
      <c r="P393" s="11">
        <f>IF(C393="イベ","-",IF(F393=VLOOKUP(A393,スキル!$A:$K,11,0),0,IF(C393="ハピ",M393*10000,M393*30000)))</f>
        <v>960000</v>
      </c>
      <c r="Q393" s="15" t="str">
        <f>VLOOKUP(A393,スキル!$A$3:$M$1000,13,0)</f>
        <v>横・縦ライン状や画面中央のツムを消すよ！</v>
      </c>
    </row>
    <row r="394" spans="1:17" ht="18" customHeight="1">
      <c r="A394" s="7">
        <v>392</v>
      </c>
      <c r="C394" s="7" t="s">
        <v>46</v>
      </c>
      <c r="D394" s="7" t="s">
        <v>609</v>
      </c>
      <c r="E394" s="8" t="str">
        <f t="shared" si="0"/>
        <v>期間</v>
      </c>
      <c r="H394" s="7" t="str">
        <f>IF(F394="","",IF(F394=VLOOKUP(A394,スキル!$A:$K,11,0),"ス",VLOOKUP(A394,スキル!$A:$J,F394+4,FALSE)))</f>
        <v/>
      </c>
      <c r="I394" s="7" t="str">
        <f>IF(F394="","",IF(F394=VLOOKUP(A394,スキル!$A:$K,11,0),"キ",100/H394))</f>
        <v/>
      </c>
      <c r="J394" s="7" t="str">
        <f>IF(F394="","",IF(F394=VLOOKUP(A394,スキル!$A:$K,11,0),"ル",ROUND(G394/I394,1)))</f>
        <v/>
      </c>
      <c r="K394" s="10" t="str">
        <f>IF(F394="","",IF(F394=VLOOKUP(A394,スキル!$A:$K,11,0),"Ｍ",ROUND(H394-J394,0)))</f>
        <v/>
      </c>
      <c r="L394" s="7" t="str">
        <f ca="1">IF(F394="","",IF(F394=VLOOKUP(A394,スキル!$A:$K,11,0),"Ａ",IF(F394=VLOOKUP(A394,スキル!$A:$K,11,0)-1,0,SUM(OFFSET(スキル!$A$2,MATCH(A394,スキル!$A$3:$A$1048576,0),F394+4,1,5-F394)))))</f>
        <v/>
      </c>
      <c r="M394" s="10">
        <f>IF(F394="",VLOOKUP(A394,スキル!$A:$K,10,0),IF(F394=VLOOKUP(A394,スキル!$A:$K,11,0),"Ｘ",K394+L394))</f>
        <v>32</v>
      </c>
      <c r="N394" s="11">
        <f>IF(C394="イベ","-",VLOOKUP(A394,スキル!$A:$K,10,0)*IF(C394="ハピ",10000,30000))</f>
        <v>960000</v>
      </c>
      <c r="O394" s="11">
        <f t="shared" si="1"/>
        <v>0</v>
      </c>
      <c r="P394" s="11">
        <f>IF(C394="イベ","-",IF(F394=VLOOKUP(A394,スキル!$A:$K,11,0),0,IF(C394="ハピ",M394*10000,M394*30000)))</f>
        <v>960000</v>
      </c>
      <c r="Q394" s="15" t="str">
        <f>VLOOKUP(A394,スキル!$A$3:$M$1000,13,0)</f>
        <v>フィーバーがはじまり少しの間チャーミング王子がでるよ！</v>
      </c>
    </row>
    <row r="395" spans="1:17" ht="18" customHeight="1">
      <c r="A395" s="7">
        <v>393</v>
      </c>
      <c r="C395" s="7" t="s">
        <v>46</v>
      </c>
      <c r="D395" s="7" t="s">
        <v>611</v>
      </c>
      <c r="E395" s="8" t="str">
        <f t="shared" si="0"/>
        <v>期間</v>
      </c>
      <c r="H395" s="7" t="str">
        <f>IF(F395="","",IF(F395=VLOOKUP(A395,スキル!$A:$K,11,0),"ス",VLOOKUP(A395,スキル!$A:$J,F395+4,FALSE)))</f>
        <v/>
      </c>
      <c r="I395" s="7" t="str">
        <f>IF(F395="","",IF(F395=VLOOKUP(A395,スキル!$A:$K,11,0),"キ",100/H395))</f>
        <v/>
      </c>
      <c r="J395" s="7" t="str">
        <f>IF(F395="","",IF(F395=VLOOKUP(A395,スキル!$A:$K,11,0),"ル",ROUND(G395/I395,1)))</f>
        <v/>
      </c>
      <c r="K395" s="10" t="str">
        <f>IF(F395="","",IF(F395=VLOOKUP(A395,スキル!$A:$K,11,0),"Ｍ",ROUND(H395-J395,0)))</f>
        <v/>
      </c>
      <c r="L395" s="7" t="str">
        <f ca="1">IF(F395="","",IF(F395=VLOOKUP(A395,スキル!$A:$K,11,0),"Ａ",IF(F395=VLOOKUP(A395,スキル!$A:$K,11,0)-1,0,SUM(OFFSET(スキル!$A$2,MATCH(A395,スキル!$A$3:$A$1048576,0),F395+4,1,5-F395)))))</f>
        <v/>
      </c>
      <c r="M395" s="10">
        <f>IF(F395="",VLOOKUP(A395,スキル!$A:$K,10,0),IF(F395=VLOOKUP(A395,スキル!$A:$K,11,0),"Ｘ",K395+L395))</f>
        <v>36</v>
      </c>
      <c r="N395" s="11">
        <f>IF(C395="イベ","-",VLOOKUP(A395,スキル!$A:$K,10,0)*IF(C395="ハピ",10000,30000))</f>
        <v>1080000</v>
      </c>
      <c r="O395" s="11">
        <f t="shared" si="1"/>
        <v>0</v>
      </c>
      <c r="P395" s="11">
        <f>IF(C395="イベ","-",IF(F395=VLOOKUP(A395,スキル!$A:$K,11,0),0,IF(C395="ハピ",M395*10000,M395*30000)))</f>
        <v>1080000</v>
      </c>
      <c r="Q395" s="15" t="str">
        <f>VLOOKUP(A395,スキル!$A$3:$M$1000,13,0)</f>
        <v>フィーバーがはじまり画面中央のツムをまとめて消すよ！</v>
      </c>
    </row>
    <row r="396" spans="1:17" ht="18" customHeight="1">
      <c r="A396" s="7">
        <v>394</v>
      </c>
      <c r="C396" s="7" t="s">
        <v>46</v>
      </c>
      <c r="D396" s="7" t="s">
        <v>613</v>
      </c>
      <c r="E396" s="8" t="str">
        <f t="shared" si="0"/>
        <v>期間</v>
      </c>
      <c r="H396" s="7" t="str">
        <f>IF(F396="","",IF(F396=VLOOKUP(A396,スキル!$A:$K,11,0),"ス",VLOOKUP(A396,スキル!$A:$J,F396+4,FALSE)))</f>
        <v/>
      </c>
      <c r="I396" s="7" t="str">
        <f>IF(F396="","",IF(F396=VLOOKUP(A396,スキル!$A:$K,11,0),"キ",100/H396))</f>
        <v/>
      </c>
      <c r="J396" s="7" t="str">
        <f>IF(F396="","",IF(F396=VLOOKUP(A396,スキル!$A:$K,11,0),"ル",ROUND(G396/I396,1)))</f>
        <v/>
      </c>
      <c r="K396" s="10" t="str">
        <f>IF(F396="","",IF(F396=VLOOKUP(A396,スキル!$A:$K,11,0),"Ｍ",ROUND(H396-J396,0)))</f>
        <v/>
      </c>
      <c r="L396" s="7" t="str">
        <f ca="1">IF(F396="","",IF(F396=VLOOKUP(A396,スキル!$A:$K,11,0),"Ａ",IF(F396=VLOOKUP(A396,スキル!$A:$K,11,0)-1,0,SUM(OFFSET(スキル!$A$2,MATCH(A396,スキル!$A$3:$A$1048576,0),F396+4,1,5-F396)))))</f>
        <v/>
      </c>
      <c r="M396" s="10">
        <f>IF(F396="",VLOOKUP(A396,スキル!$A:$K,10,0),IF(F396=VLOOKUP(A396,スキル!$A:$K,11,0),"Ｘ",K396+L396))</f>
        <v>29</v>
      </c>
      <c r="N396" s="11">
        <f>IF(C396="イベ","-",VLOOKUP(A396,スキル!$A:$K,10,0)*IF(C396="ハピ",10000,30000))</f>
        <v>870000</v>
      </c>
      <c r="O396" s="11">
        <f t="shared" si="1"/>
        <v>0</v>
      </c>
      <c r="P396" s="11">
        <f>IF(C396="イベ","-",IF(F396=VLOOKUP(A396,スキル!$A:$K,11,0),0,IF(C396="ハピ",M396*10000,M396*30000)))</f>
        <v>870000</v>
      </c>
      <c r="Q396" s="15" t="str">
        <f>VLOOKUP(A396,スキル!$A$3:$M$1000,13,0)</f>
        <v>フィーバーがはじまり少しの間ツムが繋げやすくなるよ！</v>
      </c>
    </row>
    <row r="397" spans="1:17" ht="18" customHeight="1">
      <c r="A397" s="7">
        <v>395</v>
      </c>
      <c r="C397" s="7" t="s">
        <v>46</v>
      </c>
      <c r="D397" s="7" t="s">
        <v>615</v>
      </c>
      <c r="E397" s="8" t="str">
        <f t="shared" si="0"/>
        <v>期間</v>
      </c>
      <c r="H397" s="7" t="str">
        <f>IF(F397="","",IF(F397=VLOOKUP(A397,スキル!$A:$K,11,0),"ス",VLOOKUP(A397,スキル!$A:$J,F397+4,FALSE)))</f>
        <v/>
      </c>
      <c r="I397" s="7" t="str">
        <f>IF(F397="","",IF(F397=VLOOKUP(A397,スキル!$A:$K,11,0),"キ",100/H397))</f>
        <v/>
      </c>
      <c r="J397" s="7" t="str">
        <f>IF(F397="","",IF(F397=VLOOKUP(A397,スキル!$A:$K,11,0),"ル",ROUND(G397/I397,1)))</f>
        <v/>
      </c>
      <c r="K397" s="10" t="str">
        <f>IF(F397="","",IF(F397=VLOOKUP(A397,スキル!$A:$K,11,0),"Ｍ",ROUND(H397-J397,0)))</f>
        <v/>
      </c>
      <c r="L397" s="7" t="str">
        <f ca="1">IF(F397="","",IF(F397=VLOOKUP(A397,スキル!$A:$K,11,0),"Ａ",IF(F397=VLOOKUP(A397,スキル!$A:$K,11,0)-1,0,SUM(OFFSET(スキル!$A$2,MATCH(A397,スキル!$A$3:$A$1048576,0),F397+4,1,5-F397)))))</f>
        <v/>
      </c>
      <c r="M397" s="10">
        <f>IF(F397="",VLOOKUP(A397,スキル!$A:$K,10,0),IF(F397=VLOOKUP(A397,スキル!$A:$K,11,0),"Ｘ",K397+L397))</f>
        <v>36</v>
      </c>
      <c r="N397" s="11">
        <f>IF(C397="イベ","-",VLOOKUP(A397,スキル!$A:$K,10,0)*IF(C397="ハピ",10000,30000))</f>
        <v>1080000</v>
      </c>
      <c r="O397" s="11">
        <f t="shared" si="1"/>
        <v>0</v>
      </c>
      <c r="P397" s="11">
        <f>IF(C397="イベ","-",IF(F397=VLOOKUP(A397,スキル!$A:$K,11,0),0,IF(C397="ハピ",M397*10000,M397*30000)))</f>
        <v>1080000</v>
      </c>
      <c r="Q397" s="15" t="str">
        <f>VLOOKUP(A397,スキル!$A$3:$M$1000,13,0)</f>
        <v>フィーバーがはじまり数ヶ所でまとまってツムを消すよ！</v>
      </c>
    </row>
    <row r="398" spans="1:17" ht="18" customHeight="1">
      <c r="A398" s="7">
        <v>396</v>
      </c>
      <c r="C398" s="7" t="s">
        <v>46</v>
      </c>
      <c r="D398" s="7" t="s">
        <v>617</v>
      </c>
      <c r="E398" s="8" t="str">
        <f t="shared" si="0"/>
        <v>期間</v>
      </c>
      <c r="H398" s="7" t="str">
        <f>IF(F398="","",IF(F398=VLOOKUP(A398,スキル!$A:$K,11,0),"ス",VLOOKUP(A398,スキル!$A:$J,F398+4,FALSE)))</f>
        <v/>
      </c>
      <c r="I398" s="7" t="str">
        <f>IF(F398="","",IF(F398=VLOOKUP(A398,スキル!$A:$K,11,0),"キ",100/H398))</f>
        <v/>
      </c>
      <c r="J398" s="7" t="str">
        <f>IF(F398="","",IF(F398=VLOOKUP(A398,スキル!$A:$K,11,0),"ル",ROUND(G398/I398,1)))</f>
        <v/>
      </c>
      <c r="K398" s="10" t="str">
        <f>IF(F398="","",IF(F398=VLOOKUP(A398,スキル!$A:$K,11,0),"Ｍ",ROUND(H398-J398,0)))</f>
        <v/>
      </c>
      <c r="L398" s="7" t="str">
        <f ca="1">IF(F398="","",IF(F398=VLOOKUP(A398,スキル!$A:$K,11,0),"Ａ",IF(F398=VLOOKUP(A398,スキル!$A:$K,11,0)-1,0,SUM(OFFSET(スキル!$A$2,MATCH(A398,スキル!$A$3:$A$1048576,0),F398+4,1,5-F398)))))</f>
        <v/>
      </c>
      <c r="M398" s="10">
        <f>IF(F398="",VLOOKUP(A398,スキル!$A:$K,10,0),IF(F398=VLOOKUP(A398,スキル!$A:$K,11,0),"Ｘ",K398+L398))</f>
        <v>29</v>
      </c>
      <c r="N398" s="11">
        <f>IF(C398="イベ","-",VLOOKUP(A398,スキル!$A:$K,10,0)*IF(C398="ハピ",10000,30000))</f>
        <v>870000</v>
      </c>
      <c r="O398" s="11">
        <f t="shared" si="1"/>
        <v>0</v>
      </c>
      <c r="P398" s="11">
        <f>IF(C398="イベ","-",IF(F398=VLOOKUP(A398,スキル!$A:$K,11,0),0,IF(C398="ハピ",M398*10000,M398*30000)))</f>
        <v>870000</v>
      </c>
      <c r="Q398" s="15" t="str">
        <f>VLOOKUP(A398,スキル!$A$3:$M$1000,13,0)</f>
        <v>フィーバーがはじまり横ライン状にツムを消すよ！</v>
      </c>
    </row>
    <row r="399" spans="1:17" ht="18" customHeight="1">
      <c r="A399" s="7">
        <v>397</v>
      </c>
      <c r="C399" s="7" t="s">
        <v>46</v>
      </c>
      <c r="D399" s="7" t="s">
        <v>618</v>
      </c>
      <c r="E399" s="8" t="str">
        <f t="shared" si="0"/>
        <v>期間</v>
      </c>
      <c r="H399" s="7" t="str">
        <f>IF(F399="","",IF(F399=VLOOKUP(A399,スキル!$A:$K,11,0),"ス",VLOOKUP(A399,スキル!$A:$J,F399+4,FALSE)))</f>
        <v/>
      </c>
      <c r="I399" s="7" t="str">
        <f>IF(F399="","",IF(F399=VLOOKUP(A399,スキル!$A:$K,11,0),"キ",100/H399))</f>
        <v/>
      </c>
      <c r="J399" s="7" t="str">
        <f>IF(F399="","",IF(F399=VLOOKUP(A399,スキル!$A:$K,11,0),"ル",ROUND(G399/I399,1)))</f>
        <v/>
      </c>
      <c r="K399" s="10" t="str">
        <f>IF(F399="","",IF(F399=VLOOKUP(A399,スキル!$A:$K,11,0),"Ｍ",ROUND(H399-J399,0)))</f>
        <v/>
      </c>
      <c r="L399" s="7" t="str">
        <f ca="1">IF(F399="","",IF(F399=VLOOKUP(A399,スキル!$A:$K,11,0),"Ａ",IF(F399=VLOOKUP(A399,スキル!$A:$K,11,0)-1,0,SUM(OFFSET(スキル!$A$2,MATCH(A399,スキル!$A$3:$A$1048576,0),F399+4,1,5-F399)))))</f>
        <v/>
      </c>
      <c r="M399" s="10">
        <f>IF(F399="",VLOOKUP(A399,スキル!$A:$K,10,0),IF(F399=VLOOKUP(A399,スキル!$A:$K,11,0),"Ｘ",K399+L399))</f>
        <v>36</v>
      </c>
      <c r="N399" s="11">
        <f>IF(C399="イベ","-",VLOOKUP(A399,スキル!$A:$K,10,0)*IF(C399="ハピ",10000,30000))</f>
        <v>1080000</v>
      </c>
      <c r="O399" s="11">
        <f t="shared" si="1"/>
        <v>0</v>
      </c>
      <c r="P399" s="11">
        <f>IF(C399="イベ","-",IF(F399=VLOOKUP(A399,スキル!$A:$K,11,0),0,IF(C399="ハピ",M399*10000,M399*30000)))</f>
        <v>1080000</v>
      </c>
      <c r="Q399" s="15" t="str">
        <f>VLOOKUP(A399,スキル!$A$3:$M$1000,13,0)</f>
        <v>2種類のスキルを使えるよ！</v>
      </c>
    </row>
    <row r="400" spans="1:17" ht="18" customHeight="1">
      <c r="A400" s="7">
        <v>398</v>
      </c>
      <c r="C400" s="7" t="s">
        <v>46</v>
      </c>
      <c r="D400" s="7" t="s">
        <v>619</v>
      </c>
      <c r="E400" s="8" t="str">
        <f t="shared" si="0"/>
        <v>期間</v>
      </c>
      <c r="H400" s="7" t="str">
        <f>IF(F400="","",IF(F400=VLOOKUP(A400,スキル!$A:$K,11,0),"ス",VLOOKUP(A400,スキル!$A:$J,F400+4,FALSE)))</f>
        <v/>
      </c>
      <c r="I400" s="7" t="str">
        <f>IF(F400="","",IF(F400=VLOOKUP(A400,スキル!$A:$K,11,0),"キ",100/H400))</f>
        <v/>
      </c>
      <c r="J400" s="7" t="str">
        <f>IF(F400="","",IF(F400=VLOOKUP(A400,スキル!$A:$K,11,0),"ル",ROUND(G400/I400,1)))</f>
        <v/>
      </c>
      <c r="K400" s="10" t="str">
        <f>IF(F400="","",IF(F400=VLOOKUP(A400,スキル!$A:$K,11,0),"Ｍ",ROUND(H400-J400,0)))</f>
        <v/>
      </c>
      <c r="L400" s="7" t="str">
        <f ca="1">IF(F400="","",IF(F400=VLOOKUP(A400,スキル!$A:$K,11,0),"Ａ",IF(F400=VLOOKUP(A400,スキル!$A:$K,11,0)-1,0,SUM(OFFSET(スキル!$A$2,MATCH(A400,スキル!$A$3:$A$1048576,0),F400+4,1,5-F400)))))</f>
        <v/>
      </c>
      <c r="M400" s="10">
        <f>IF(F400="",VLOOKUP(A400,スキル!$A:$K,10,0),IF(F400=VLOOKUP(A400,スキル!$A:$K,11,0),"Ｘ",K400+L400))</f>
        <v>32</v>
      </c>
      <c r="N400" s="11">
        <f>IF(C400="イベ","-",VLOOKUP(A400,スキル!$A:$K,10,0)*IF(C400="ハピ",10000,30000))</f>
        <v>960000</v>
      </c>
      <c r="O400" s="11">
        <f t="shared" si="1"/>
        <v>0</v>
      </c>
      <c r="P400" s="11">
        <f>IF(C400="イベ","-",IF(F400=VLOOKUP(A400,スキル!$A:$K,11,0),0,IF(C400="ハピ",M400*10000,M400*30000)))</f>
        <v>960000</v>
      </c>
      <c r="Q400" s="15" t="str">
        <f>VLOOKUP(A400,スキル!$A$3:$M$1000,13,0)</f>
        <v>ランダムでツムを消すよ！</v>
      </c>
    </row>
    <row r="401" spans="1:17" ht="18" customHeight="1">
      <c r="A401" s="7">
        <v>399</v>
      </c>
      <c r="C401" s="7" t="s">
        <v>46</v>
      </c>
      <c r="D401" s="7" t="s">
        <v>620</v>
      </c>
      <c r="E401" s="8" t="str">
        <f t="shared" si="0"/>
        <v>期間</v>
      </c>
      <c r="H401" s="7" t="str">
        <f>IF(F401="","",IF(F401=VLOOKUP(A401,スキル!$A:$K,11,0),"ス",VLOOKUP(A401,スキル!$A:$J,F401+4,FALSE)))</f>
        <v/>
      </c>
      <c r="I401" s="7" t="str">
        <f>IF(F401="","",IF(F401=VLOOKUP(A401,スキル!$A:$K,11,0),"キ",100/H401))</f>
        <v/>
      </c>
      <c r="J401" s="7" t="str">
        <f>IF(F401="","",IF(F401=VLOOKUP(A401,スキル!$A:$K,11,0),"ル",ROUND(G401/I401,1)))</f>
        <v/>
      </c>
      <c r="K401" s="10" t="str">
        <f>IF(F401="","",IF(F401=VLOOKUP(A401,スキル!$A:$K,11,0),"Ｍ",ROUND(H401-J401,0)))</f>
        <v/>
      </c>
      <c r="L401" s="7" t="str">
        <f ca="1">IF(F401="","",IF(F401=VLOOKUP(A401,スキル!$A:$K,11,0),"Ａ",IF(F401=VLOOKUP(A401,スキル!$A:$K,11,0)-1,0,SUM(OFFSET(スキル!$A$2,MATCH(A401,スキル!$A$3:$A$1048576,0),F401+4,1,5-F401)))))</f>
        <v/>
      </c>
      <c r="M401" s="10">
        <f>IF(F401="",VLOOKUP(A401,スキル!$A:$K,10,0),IF(F401=VLOOKUP(A401,スキル!$A:$K,11,0),"Ｘ",K401+L401))</f>
        <v>29</v>
      </c>
      <c r="N401" s="11">
        <f>IF(C401="イベ","-",VLOOKUP(A401,スキル!$A:$K,10,0)*IF(C401="ハピ",10000,30000))</f>
        <v>870000</v>
      </c>
      <c r="O401" s="11">
        <f t="shared" si="1"/>
        <v>0</v>
      </c>
      <c r="P401" s="11">
        <f>IF(C401="イベ","-",IF(F401=VLOOKUP(A401,スキル!$A:$K,11,0),0,IF(C401="ハピ",M401*10000,M401*30000)))</f>
        <v>870000</v>
      </c>
      <c r="Q401" s="15" t="str">
        <f>VLOOKUP(A401,スキル!$A$3:$M$1000,13,0)</f>
        <v>数ヶ所でまとまってツムを消すよ！</v>
      </c>
    </row>
    <row r="402" spans="1:17" ht="18" customHeight="1">
      <c r="A402" s="7">
        <v>400</v>
      </c>
      <c r="C402" s="7" t="s">
        <v>46</v>
      </c>
      <c r="D402" s="7" t="s">
        <v>621</v>
      </c>
      <c r="E402" s="8" t="str">
        <f t="shared" si="0"/>
        <v>期間</v>
      </c>
      <c r="H402" s="7" t="str">
        <f>IF(F402="","",IF(F402=VLOOKUP(A402,スキル!$A:$K,11,0),"ス",VLOOKUP(A402,スキル!$A:$J,F402+4,FALSE)))</f>
        <v/>
      </c>
      <c r="I402" s="7" t="str">
        <f>IF(F402="","",IF(F402=VLOOKUP(A402,スキル!$A:$K,11,0),"キ",100/H402))</f>
        <v/>
      </c>
      <c r="J402" s="7" t="str">
        <f>IF(F402="","",IF(F402=VLOOKUP(A402,スキル!$A:$K,11,0),"ル",ROUND(G402/I402,1)))</f>
        <v/>
      </c>
      <c r="K402" s="10" t="str">
        <f>IF(F402="","",IF(F402=VLOOKUP(A402,スキル!$A:$K,11,0),"Ｍ",ROUND(H402-J402,0)))</f>
        <v/>
      </c>
      <c r="L402" s="7" t="str">
        <f ca="1">IF(F402="","",IF(F402=VLOOKUP(A402,スキル!$A:$K,11,0),"Ａ",IF(F402=VLOOKUP(A402,スキル!$A:$K,11,0)-1,0,SUM(OFFSET(スキル!$A$2,MATCH(A402,スキル!$A$3:$A$1048576,0),F402+4,1,5-F402)))))</f>
        <v/>
      </c>
      <c r="M402" s="10">
        <f>IF(F402="",VLOOKUP(A402,スキル!$A:$K,10,0),IF(F402=VLOOKUP(A402,スキル!$A:$K,11,0),"Ｘ",K402+L402))</f>
        <v>32</v>
      </c>
      <c r="N402" s="11">
        <f>IF(C402="イベ","-",VLOOKUP(A402,スキル!$A:$K,10,0)*IF(C402="ハピ",10000,30000))</f>
        <v>960000</v>
      </c>
      <c r="O402" s="11">
        <f t="shared" si="1"/>
        <v>0</v>
      </c>
      <c r="P402" s="11">
        <f>IF(C402="イベ","-",IF(F402=VLOOKUP(A402,スキル!$A:$K,11,0),0,IF(C402="ハピ",M402*10000,M402*30000)))</f>
        <v>960000</v>
      </c>
      <c r="Q402" s="15" t="str">
        <f>VLOOKUP(A402,スキル!$A$3:$M$1000,13,0)</f>
        <v>タップしたところに仲間のツムがでるよ！</v>
      </c>
    </row>
    <row r="403" spans="1:17" ht="18" customHeight="1">
      <c r="A403" s="7">
        <v>401</v>
      </c>
      <c r="C403" s="7" t="s">
        <v>49</v>
      </c>
      <c r="D403" s="7" t="s">
        <v>623</v>
      </c>
      <c r="E403" s="8" t="str">
        <f t="shared" si="0"/>
        <v>イベ</v>
      </c>
      <c r="H403" s="7" t="str">
        <f>IF(F403="","",IF(F403=VLOOKUP(A403,スキル!$A:$K,11,0),"ス",VLOOKUP(A403,スキル!$A:$J,F403+4,FALSE)))</f>
        <v/>
      </c>
      <c r="I403" s="7" t="str">
        <f>IF(F403="","",IF(F403=VLOOKUP(A403,スキル!$A:$K,11,0),"キ",100/H403))</f>
        <v/>
      </c>
      <c r="J403" s="7" t="str">
        <f>IF(F403="","",IF(F403=VLOOKUP(A403,スキル!$A:$K,11,0),"ル",ROUND(G403/I403,1)))</f>
        <v/>
      </c>
      <c r="K403" s="10" t="str">
        <f>IF(F403="","",IF(F403=VLOOKUP(A403,スキル!$A:$K,11,0),"Ｍ",ROUND(H403-J403,0)))</f>
        <v/>
      </c>
      <c r="L403" s="7" t="str">
        <f ca="1">IF(F403="","",IF(F403=VLOOKUP(A403,スキル!$A:$K,11,0),"Ａ",IF(F403=VLOOKUP(A403,スキル!$A:$K,11,0)-1,0,SUM(OFFSET(スキル!$A$2,MATCH(A403,スキル!$A$3:$A$1048576,0),F403+4,1,5-F403)))))</f>
        <v/>
      </c>
      <c r="M403" s="10">
        <f>IF(F403="",VLOOKUP(A403,スキル!$A:$K,10,0),IF(F403=VLOOKUP(A403,スキル!$A:$K,11,0),"Ｘ",K403+L403))</f>
        <v>4</v>
      </c>
      <c r="N403" s="11" t="str">
        <f>IF(C403="イベ","-",VLOOKUP(A403,スキル!$A:$K,10,0)*IF(C403="ハピ",10000,30000))</f>
        <v>-</v>
      </c>
      <c r="O403" s="11" t="str">
        <f t="shared" si="1"/>
        <v>-</v>
      </c>
      <c r="P403" s="11" t="str">
        <f>IF(C403="イベ","-",IF(F403=VLOOKUP(A403,スキル!$A:$K,11,0),0,IF(C403="ハピ",M403*10000,M403*30000)))</f>
        <v>-</v>
      </c>
      <c r="Q403" s="15" t="str">
        <f>VLOOKUP(A403,スキル!$A$3:$M$1000,13,0)</f>
        <v>縦ライン状にツムを消すよ！</v>
      </c>
    </row>
    <row r="404" spans="1:17" ht="18" customHeight="1">
      <c r="A404" s="7">
        <v>402</v>
      </c>
      <c r="B404" s="7">
        <v>103</v>
      </c>
      <c r="C404" s="7" t="s">
        <v>38</v>
      </c>
      <c r="D404" s="7" t="s">
        <v>624</v>
      </c>
      <c r="E404" s="8" t="str">
        <f t="shared" si="0"/>
        <v>常駐</v>
      </c>
      <c r="H404" s="7" t="str">
        <f>IF(F404="","",IF(F404=VLOOKUP(A404,スキル!$A:$K,11,0),"ス",VLOOKUP(A404,スキル!$A:$J,F404+4,FALSE)))</f>
        <v/>
      </c>
      <c r="I404" s="7" t="str">
        <f>IF(F404="","",IF(F404=VLOOKUP(A404,スキル!$A:$K,11,0),"キ",100/H404))</f>
        <v/>
      </c>
      <c r="J404" s="7" t="str">
        <f>IF(F404="","",IF(F404=VLOOKUP(A404,スキル!$A:$K,11,0),"ル",ROUND(G404/I404,1)))</f>
        <v/>
      </c>
      <c r="K404" s="10" t="str">
        <f>IF(F404="","",IF(F404=VLOOKUP(A404,スキル!$A:$K,11,0),"Ｍ",ROUND(H404-J404,0)))</f>
        <v/>
      </c>
      <c r="L404" s="7" t="str">
        <f ca="1">IF(F404="","",IF(F404=VLOOKUP(A404,スキル!$A:$K,11,0),"Ａ",IF(F404=VLOOKUP(A404,スキル!$A:$K,11,0)-1,0,SUM(OFFSET(スキル!$A$2,MATCH(A404,スキル!$A$3:$A$1048576,0),F404+4,1,5-F404)))))</f>
        <v/>
      </c>
      <c r="M404" s="10">
        <f>IF(F404="",VLOOKUP(A404,スキル!$A:$K,10,0),IF(F404=VLOOKUP(A404,スキル!$A:$K,11,0),"Ｘ",K404+L404))</f>
        <v>32</v>
      </c>
      <c r="N404" s="11">
        <f>IF(C404="イベ","-",VLOOKUP(A404,スキル!$A:$K,10,0)*IF(C404="ハピ",10000,30000))</f>
        <v>960000</v>
      </c>
      <c r="O404" s="11">
        <f t="shared" si="1"/>
        <v>0</v>
      </c>
      <c r="P404" s="11">
        <f>IF(C404="イベ","-",IF(F404=VLOOKUP(A404,スキル!$A:$K,11,0),0,IF(C404="ハピ",M404*10000,M404*30000)))</f>
        <v>960000</v>
      </c>
      <c r="Q404" s="15" t="str">
        <f>VLOOKUP(A404,スキル!$A$3:$M$1000,13,0)</f>
        <v>横ライン状にツムを消すよ！</v>
      </c>
    </row>
    <row r="405" spans="1:17" ht="18" customHeight="1">
      <c r="A405" s="7">
        <v>403</v>
      </c>
      <c r="C405" s="7" t="s">
        <v>46</v>
      </c>
      <c r="D405" s="7" t="s">
        <v>625</v>
      </c>
      <c r="E405" s="8" t="str">
        <f t="shared" si="0"/>
        <v>期間</v>
      </c>
      <c r="H405" s="7" t="str">
        <f>IF(F405="","",IF(F405=VLOOKUP(A405,スキル!$A:$K,11,0),"ス",VLOOKUP(A405,スキル!$A:$J,F405+4,FALSE)))</f>
        <v/>
      </c>
      <c r="I405" s="7" t="str">
        <f>IF(F405="","",IF(F405=VLOOKUP(A405,スキル!$A:$K,11,0),"キ",100/H405))</f>
        <v/>
      </c>
      <c r="J405" s="7" t="str">
        <f>IF(F405="","",IF(F405=VLOOKUP(A405,スキル!$A:$K,11,0),"ル",ROUND(G405/I405,1)))</f>
        <v/>
      </c>
      <c r="K405" s="10" t="str">
        <f>IF(F405="","",IF(F405=VLOOKUP(A405,スキル!$A:$K,11,0),"Ｍ",ROUND(H405-J405,0)))</f>
        <v/>
      </c>
      <c r="L405" s="7" t="str">
        <f ca="1">IF(F405="","",IF(F405=VLOOKUP(A405,スキル!$A:$K,11,0),"Ａ",IF(F405=VLOOKUP(A405,スキル!$A:$K,11,0)-1,0,SUM(OFFSET(スキル!$A$2,MATCH(A405,スキル!$A$3:$A$1048576,0),F405+4,1,5-F405)))))</f>
        <v/>
      </c>
      <c r="M405" s="10">
        <f>IF(F405="",VLOOKUP(A405,スキル!$A:$K,10,0),IF(F405=VLOOKUP(A405,スキル!$A:$K,11,0),"Ｘ",K405+L405))</f>
        <v>29</v>
      </c>
      <c r="N405" s="11">
        <f>IF(C405="イベ","-",VLOOKUP(A405,スキル!$A:$K,10,0)*IF(C405="ハピ",10000,30000))</f>
        <v>870000</v>
      </c>
      <c r="O405" s="11">
        <f t="shared" si="1"/>
        <v>0</v>
      </c>
      <c r="P405" s="11">
        <f>IF(C405="イベ","-",IF(F405=VLOOKUP(A405,スキル!$A:$K,11,0),0,IF(C405="ハピ",M405*10000,M405*30000)))</f>
        <v>870000</v>
      </c>
      <c r="Q405" s="15" t="str">
        <f>VLOOKUP(A405,スキル!$A$3:$M$1000,13,0)</f>
        <v>使うたびに何が起こるかわからない！</v>
      </c>
    </row>
    <row r="406" spans="1:17" ht="18" customHeight="1">
      <c r="A406" s="7">
        <v>404</v>
      </c>
      <c r="C406" s="7" t="s">
        <v>46</v>
      </c>
      <c r="D406" s="7" t="s">
        <v>626</v>
      </c>
      <c r="E406" s="8" t="str">
        <f t="shared" si="0"/>
        <v>期間</v>
      </c>
      <c r="H406" s="7" t="str">
        <f>IF(F406="","",IF(F406=VLOOKUP(A406,スキル!$A:$K,11,0),"ス",VLOOKUP(A406,スキル!$A:$J,F406+4,FALSE)))</f>
        <v/>
      </c>
      <c r="I406" s="7" t="str">
        <f>IF(F406="","",IF(F406=VLOOKUP(A406,スキル!$A:$K,11,0),"キ",100/H406))</f>
        <v/>
      </c>
      <c r="J406" s="7" t="str">
        <f>IF(F406="","",IF(F406=VLOOKUP(A406,スキル!$A:$K,11,0),"ル",ROUND(G406/I406,1)))</f>
        <v/>
      </c>
      <c r="K406" s="10" t="str">
        <f>IF(F406="","",IF(F406=VLOOKUP(A406,スキル!$A:$K,11,0),"Ｍ",ROUND(H406-J406,0)))</f>
        <v/>
      </c>
      <c r="L406" s="7" t="str">
        <f ca="1">IF(F406="","",IF(F406=VLOOKUP(A406,スキル!$A:$K,11,0),"Ａ",IF(F406=VLOOKUP(A406,スキル!$A:$K,11,0)-1,0,SUM(OFFSET(スキル!$A$2,MATCH(A406,スキル!$A$3:$A$1048576,0),F406+4,1,5-F406)))))</f>
        <v/>
      </c>
      <c r="M406" s="10">
        <f>IF(F406="",VLOOKUP(A406,スキル!$A:$K,10,0),IF(F406=VLOOKUP(A406,スキル!$A:$K,11,0),"Ｘ",K406+L406))</f>
        <v>36</v>
      </c>
      <c r="N406" s="11">
        <f>IF(C406="イベ","-",VLOOKUP(A406,スキル!$A:$K,10,0)*IF(C406="ハピ",10000,30000))</f>
        <v>1080000</v>
      </c>
      <c r="O406" s="11">
        <f t="shared" si="1"/>
        <v>0</v>
      </c>
      <c r="P406" s="11">
        <f>IF(C406="イベ","-",IF(F406=VLOOKUP(A406,スキル!$A:$K,11,0),0,IF(C406="ハピ",M406*10000,M406*30000)))</f>
        <v>1080000</v>
      </c>
      <c r="Q406" s="15" t="str">
        <f>VLOOKUP(A406,スキル!$A$3:$M$1000,13,0)</f>
        <v>数ヶ所+斜めライン状にツムを消すよ！</v>
      </c>
    </row>
    <row r="407" spans="1:17" ht="18" customHeight="1">
      <c r="A407" s="7">
        <v>405</v>
      </c>
      <c r="C407" s="7" t="s">
        <v>46</v>
      </c>
      <c r="D407" s="7" t="s">
        <v>628</v>
      </c>
      <c r="E407" s="8" t="str">
        <f t="shared" si="0"/>
        <v>期間</v>
      </c>
      <c r="H407" s="7" t="str">
        <f>IF(F407="","",IF(F407=VLOOKUP(A407,スキル!$A:$K,11,0),"ス",VLOOKUP(A407,スキル!$A:$J,F407+4,FALSE)))</f>
        <v/>
      </c>
      <c r="I407" s="7" t="str">
        <f>IF(F407="","",IF(F407=VLOOKUP(A407,スキル!$A:$K,11,0),"キ",100/H407))</f>
        <v/>
      </c>
      <c r="J407" s="7" t="str">
        <f>IF(F407="","",IF(F407=VLOOKUP(A407,スキル!$A:$K,11,0),"ル",ROUND(G407/I407,1)))</f>
        <v/>
      </c>
      <c r="K407" s="10" t="str">
        <f>IF(F407="","",IF(F407=VLOOKUP(A407,スキル!$A:$K,11,0),"Ｍ",ROUND(H407-J407,0)))</f>
        <v/>
      </c>
      <c r="L407" s="7" t="str">
        <f ca="1">IF(F407="","",IF(F407=VLOOKUP(A407,スキル!$A:$K,11,0),"Ａ",IF(F407=VLOOKUP(A407,スキル!$A:$K,11,0)-1,0,SUM(OFFSET(スキル!$A$2,MATCH(A407,スキル!$A$3:$A$1048576,0),F407+4,1,5-F407)))))</f>
        <v/>
      </c>
      <c r="M407" s="10">
        <f>IF(F407="",VLOOKUP(A407,スキル!$A:$K,10,0),IF(F407=VLOOKUP(A407,スキル!$A:$K,11,0),"Ｘ",K407+L407))</f>
        <v>36</v>
      </c>
      <c r="N407" s="11">
        <f>IF(C407="イベ","-",VLOOKUP(A407,スキル!$A:$K,10,0)*IF(C407="ハピ",10000,30000))</f>
        <v>1080000</v>
      </c>
      <c r="O407" s="11">
        <f t="shared" si="1"/>
        <v>0</v>
      </c>
      <c r="P407" s="11">
        <f>IF(C407="イベ","-",IF(F407=VLOOKUP(A407,スキル!$A:$K,11,0),0,IF(C407="ハピ",M407*10000,M407*30000)))</f>
        <v>1080000</v>
      </c>
      <c r="Q407" s="15" t="str">
        <f>VLOOKUP(A407,スキル!$A$3:$M$1000,13,0)</f>
        <v>ランダムでツムを消すよ！</v>
      </c>
    </row>
    <row r="408" spans="1:17" ht="18" customHeight="1">
      <c r="A408" s="7">
        <v>406</v>
      </c>
      <c r="C408" s="7" t="s">
        <v>46</v>
      </c>
      <c r="D408" s="7" t="s">
        <v>629</v>
      </c>
      <c r="E408" s="8" t="str">
        <f t="shared" si="0"/>
        <v>期間</v>
      </c>
      <c r="H408" s="7" t="str">
        <f>IF(F408="","",IF(F408=VLOOKUP(A408,スキル!$A:$K,11,0),"ス",VLOOKUP(A408,スキル!$A:$J,F408+4,FALSE)))</f>
        <v/>
      </c>
      <c r="I408" s="7" t="str">
        <f>IF(F408="","",IF(F408=VLOOKUP(A408,スキル!$A:$K,11,0),"キ",100/H408))</f>
        <v/>
      </c>
      <c r="J408" s="7" t="str">
        <f>IF(F408="","",IF(F408=VLOOKUP(A408,スキル!$A:$K,11,0),"ル",ROUND(G408/I408,1)))</f>
        <v/>
      </c>
      <c r="K408" s="10" t="str">
        <f>IF(F408="","",IF(F408=VLOOKUP(A408,スキル!$A:$K,11,0),"Ｍ",ROUND(H408-J408,0)))</f>
        <v/>
      </c>
      <c r="L408" s="7" t="str">
        <f ca="1">IF(F408="","",IF(F408=VLOOKUP(A408,スキル!$A:$K,11,0),"Ａ",IF(F408=VLOOKUP(A408,スキル!$A:$K,11,0)-1,0,SUM(OFFSET(スキル!$A$2,MATCH(A408,スキル!$A$3:$A$1048576,0),F408+4,1,5-F408)))))</f>
        <v/>
      </c>
      <c r="M408" s="10">
        <f>IF(F408="",VLOOKUP(A408,スキル!$A:$K,10,0),IF(F408=VLOOKUP(A408,スキル!$A:$K,11,0),"Ｘ",K408+L408))</f>
        <v>29</v>
      </c>
      <c r="N408" s="11">
        <f>IF(C408="イベ","-",VLOOKUP(A408,スキル!$A:$K,10,0)*IF(C408="ハピ",10000,30000))</f>
        <v>870000</v>
      </c>
      <c r="O408" s="11">
        <f t="shared" si="1"/>
        <v>0</v>
      </c>
      <c r="P408" s="11">
        <f>IF(C408="イベ","-",IF(F408=VLOOKUP(A408,スキル!$A:$K,11,0),0,IF(C408="ハピ",M408*10000,M408*30000)))</f>
        <v>870000</v>
      </c>
      <c r="Q408" s="15" t="str">
        <f>VLOOKUP(A408,スキル!$A$3:$M$1000,13,0)</f>
        <v>フィーバーがはじまり画面中央のツムをまとめて消すよ！</v>
      </c>
    </row>
    <row r="409" spans="1:17" ht="18" customHeight="1">
      <c r="A409" s="7">
        <v>407</v>
      </c>
      <c r="C409" s="7" t="s">
        <v>49</v>
      </c>
      <c r="D409" s="7" t="s">
        <v>630</v>
      </c>
      <c r="E409" s="8" t="str">
        <f t="shared" si="0"/>
        <v>イベ</v>
      </c>
      <c r="H409" s="7" t="str">
        <f>IF(F409="","",IF(F409=VLOOKUP(A409,スキル!$A:$K,11,0),"ス",VLOOKUP(A409,スキル!$A:$J,F409+4,FALSE)))</f>
        <v/>
      </c>
      <c r="I409" s="7" t="str">
        <f>IF(F409="","",IF(F409=VLOOKUP(A409,スキル!$A:$K,11,0),"キ",100/H409))</f>
        <v/>
      </c>
      <c r="J409" s="7" t="str">
        <f>IF(F409="","",IF(F409=VLOOKUP(A409,スキル!$A:$K,11,0),"ル",ROUND(G409/I409,1)))</f>
        <v/>
      </c>
      <c r="K409" s="10" t="str">
        <f>IF(F409="","",IF(F409=VLOOKUP(A409,スキル!$A:$K,11,0),"Ｍ",ROUND(H409-J409,0)))</f>
        <v/>
      </c>
      <c r="L409" s="7" t="str">
        <f ca="1">IF(F409="","",IF(F409=VLOOKUP(A409,スキル!$A:$K,11,0),"Ａ",IF(F409=VLOOKUP(A409,スキル!$A:$K,11,0)-1,0,SUM(OFFSET(スキル!$A$2,MATCH(A409,スキル!$A$3:$A$1048576,0),F409+4,1,5-F409)))))</f>
        <v/>
      </c>
      <c r="M409" s="10">
        <f>IF(F409="",VLOOKUP(A409,スキル!$A:$K,10,0),IF(F409=VLOOKUP(A409,スキル!$A:$K,11,0),"Ｘ",K409+L409))</f>
        <v>0</v>
      </c>
      <c r="N409" s="11" t="str">
        <f>IF(C409="イベ","-",VLOOKUP(A409,スキル!$A:$K,10,0)*IF(C409="ハピ",10000,30000))</f>
        <v>-</v>
      </c>
      <c r="O409" s="11" t="str">
        <f t="shared" si="1"/>
        <v>-</v>
      </c>
      <c r="P409" s="11" t="str">
        <f>IF(C409="イベ","-",IF(F409=VLOOKUP(A409,スキル!$A:$K,11,0),0,IF(C409="ハピ",M409*10000,M409*30000)))</f>
        <v>-</v>
      </c>
      <c r="Q409" s="15" t="str">
        <f>VLOOKUP(A409,スキル!$A$3:$M$1000,13,0)</f>
        <v>ランダムでボムが発生するよ！</v>
      </c>
    </row>
    <row r="410" spans="1:17" ht="18" customHeight="1">
      <c r="A410" s="7">
        <v>408</v>
      </c>
      <c r="B410" s="7">
        <v>104</v>
      </c>
      <c r="C410" s="7" t="s">
        <v>38</v>
      </c>
      <c r="D410" s="7" t="s">
        <v>631</v>
      </c>
      <c r="E410" s="8" t="str">
        <f t="shared" si="0"/>
        <v>常駐</v>
      </c>
      <c r="H410" s="7" t="str">
        <f>IF(F410="","",IF(F410=VLOOKUP(A410,スキル!$A:$K,11,0),"ス",VLOOKUP(A410,スキル!$A:$J,F410+4,FALSE)))</f>
        <v/>
      </c>
      <c r="I410" s="7" t="str">
        <f>IF(F410="","",IF(F410=VLOOKUP(A410,スキル!$A:$K,11,0),"キ",100/H410))</f>
        <v/>
      </c>
      <c r="J410" s="7" t="str">
        <f>IF(F410="","",IF(F410=VLOOKUP(A410,スキル!$A:$K,11,0),"ル",ROUND(G410/I410,1)))</f>
        <v/>
      </c>
      <c r="K410" s="10" t="str">
        <f>IF(F410="","",IF(F410=VLOOKUP(A410,スキル!$A:$K,11,0),"Ｍ",ROUND(H410-J410,0)))</f>
        <v/>
      </c>
      <c r="L410" s="7" t="str">
        <f ca="1">IF(F410="","",IF(F410=VLOOKUP(A410,スキル!$A:$K,11,0),"Ａ",IF(F410=VLOOKUP(A410,スキル!$A:$K,11,0)-1,0,SUM(OFFSET(スキル!$A$2,MATCH(A410,スキル!$A$3:$A$1048576,0),F410+4,1,5-F410)))))</f>
        <v/>
      </c>
      <c r="M410" s="10">
        <f>IF(F410="",VLOOKUP(A410,スキル!$A:$K,10,0),IF(F410=VLOOKUP(A410,スキル!$A:$K,11,0),"Ｘ",K410+L410))</f>
        <v>32</v>
      </c>
      <c r="N410" s="11">
        <f>IF(C410="イベ","-",VLOOKUP(A410,スキル!$A:$K,10,0)*IF(C410="ハピ",10000,30000))</f>
        <v>960000</v>
      </c>
      <c r="O410" s="11">
        <f t="shared" si="1"/>
        <v>0</v>
      </c>
      <c r="P410" s="11">
        <f>IF(C410="イベ","-",IF(F410=VLOOKUP(A410,スキル!$A:$K,11,0),0,IF(C410="ハピ",M410*10000,M410*30000)))</f>
        <v>960000</v>
      </c>
      <c r="Q410" s="15" t="str">
        <f>VLOOKUP(A410,スキル!$A$3:$M$1000,13,0)</f>
        <v>斜めライン状にツムを消すよ！</v>
      </c>
    </row>
    <row r="411" spans="1:17" ht="18" customHeight="1">
      <c r="A411" s="7">
        <v>409</v>
      </c>
      <c r="B411" s="7">
        <v>105</v>
      </c>
      <c r="C411" s="7" t="s">
        <v>38</v>
      </c>
      <c r="D411" s="7" t="s">
        <v>632</v>
      </c>
      <c r="E411" s="8" t="str">
        <f t="shared" si="0"/>
        <v>常駐</v>
      </c>
      <c r="H411" s="7" t="str">
        <f>IF(F411="","",IF(F411=VLOOKUP(A411,スキル!$A:$K,11,0),"ス",VLOOKUP(A411,スキル!$A:$J,F411+4,FALSE)))</f>
        <v/>
      </c>
      <c r="I411" s="7" t="str">
        <f>IF(F411="","",IF(F411=VLOOKUP(A411,スキル!$A:$K,11,0),"キ",100/H411))</f>
        <v/>
      </c>
      <c r="J411" s="7" t="str">
        <f>IF(F411="","",IF(F411=VLOOKUP(A411,スキル!$A:$K,11,0),"ル",ROUND(G411/I411,1)))</f>
        <v/>
      </c>
      <c r="K411" s="10" t="str">
        <f>IF(F411="","",IF(F411=VLOOKUP(A411,スキル!$A:$K,11,0),"Ｍ",ROUND(H411-J411,0)))</f>
        <v/>
      </c>
      <c r="L411" s="7" t="str">
        <f ca="1">IF(F411="","",IF(F411=VLOOKUP(A411,スキル!$A:$K,11,0),"Ａ",IF(F411=VLOOKUP(A411,スキル!$A:$K,11,0)-1,0,SUM(OFFSET(スキル!$A$2,MATCH(A411,スキル!$A$3:$A$1048576,0),F411+4,1,5-F411)))))</f>
        <v/>
      </c>
      <c r="M411" s="10">
        <f>IF(F411="",VLOOKUP(A411,スキル!$A:$K,10,0),IF(F411=VLOOKUP(A411,スキル!$A:$K,11,0),"Ｘ",K411+L411))</f>
        <v>32</v>
      </c>
      <c r="N411" s="11">
        <f>IF(C411="イベ","-",VLOOKUP(A411,スキル!$A:$K,10,0)*IF(C411="ハピ",10000,30000))</f>
        <v>960000</v>
      </c>
      <c r="O411" s="11">
        <f t="shared" si="1"/>
        <v>0</v>
      </c>
      <c r="P411" s="11">
        <f>IF(C411="イベ","-",IF(F411=VLOOKUP(A411,スキル!$A:$K,11,0),0,IF(C411="ハピ",M411*10000,M411*30000)))</f>
        <v>960000</v>
      </c>
      <c r="Q411" s="15" t="str">
        <f>VLOOKUP(A411,スキル!$A$3:$M$1000,13,0)</f>
        <v>ジグザグにツムを消すよ！</v>
      </c>
    </row>
    <row r="412" spans="1:17" ht="18" customHeight="1">
      <c r="A412" s="7">
        <v>410</v>
      </c>
      <c r="C412" s="7" t="s">
        <v>46</v>
      </c>
      <c r="D412" s="7" t="s">
        <v>633</v>
      </c>
      <c r="E412" s="8" t="str">
        <f t="shared" si="0"/>
        <v>期間</v>
      </c>
      <c r="H412" s="7" t="str">
        <f>IF(F412="","",IF(F412=VLOOKUP(A412,スキル!$A:$K,11,0),"ス",VLOOKUP(A412,スキル!$A:$J,F412+4,FALSE)))</f>
        <v/>
      </c>
      <c r="I412" s="7" t="str">
        <f>IF(F412="","",IF(F412=VLOOKUP(A412,スキル!$A:$K,11,0),"キ",100/H412))</f>
        <v/>
      </c>
      <c r="J412" s="7" t="str">
        <f>IF(F412="","",IF(F412=VLOOKUP(A412,スキル!$A:$K,11,0),"ル",ROUND(G412/I412,1)))</f>
        <v/>
      </c>
      <c r="K412" s="10" t="str">
        <f>IF(F412="","",IF(F412=VLOOKUP(A412,スキル!$A:$K,11,0),"Ｍ",ROUND(H412-J412,0)))</f>
        <v/>
      </c>
      <c r="L412" s="7" t="str">
        <f ca="1">IF(F412="","",IF(F412=VLOOKUP(A412,スキル!$A:$K,11,0),"Ａ",IF(F412=VLOOKUP(A412,スキル!$A:$K,11,0)-1,0,SUM(OFFSET(スキル!$A$2,MATCH(A412,スキル!$A$3:$A$1048576,0),F412+4,1,5-F412)))))</f>
        <v/>
      </c>
      <c r="M412" s="10">
        <f>IF(F412="",VLOOKUP(A412,スキル!$A:$K,10,0),IF(F412=VLOOKUP(A412,スキル!$A:$K,11,0),"Ｘ",K412+L412))</f>
        <v>32</v>
      </c>
      <c r="N412" s="11">
        <f>IF(C412="イベ","-",VLOOKUP(A412,スキル!$A:$K,10,0)*IF(C412="ハピ",10000,30000))</f>
        <v>960000</v>
      </c>
      <c r="O412" s="11">
        <f t="shared" si="1"/>
        <v>0</v>
      </c>
      <c r="P412" s="11">
        <f>IF(C412="イベ","-",IF(F412=VLOOKUP(A412,スキル!$A:$K,11,0),0,IF(C412="ハピ",M412*10000,M412*30000)))</f>
        <v>960000</v>
      </c>
      <c r="Q412" s="15" t="str">
        <f>VLOOKUP(A412,スキル!$A$3:$M$1000,13,0)</f>
        <v>出てきたベルをタップ 周りのツムを消すよ！</v>
      </c>
    </row>
    <row r="413" spans="1:17" ht="18" customHeight="1">
      <c r="A413" s="7">
        <v>411</v>
      </c>
      <c r="C413" s="7" t="s">
        <v>46</v>
      </c>
      <c r="D413" s="7" t="s">
        <v>635</v>
      </c>
      <c r="E413" s="8" t="str">
        <f t="shared" si="0"/>
        <v>期間</v>
      </c>
      <c r="H413" s="7" t="str">
        <f>IF(F413="","",IF(F413=VLOOKUP(A413,スキル!$A:$K,11,0),"ス",VLOOKUP(A413,スキル!$A:$J,F413+4,FALSE)))</f>
        <v/>
      </c>
      <c r="I413" s="7" t="str">
        <f>IF(F413="","",IF(F413=VLOOKUP(A413,スキル!$A:$K,11,0),"キ",100/H413))</f>
        <v/>
      </c>
      <c r="J413" s="7" t="str">
        <f>IF(F413="","",IF(F413=VLOOKUP(A413,スキル!$A:$K,11,0),"ル",ROUND(G413/I413,1)))</f>
        <v/>
      </c>
      <c r="K413" s="10" t="str">
        <f>IF(F413="","",IF(F413=VLOOKUP(A413,スキル!$A:$K,11,0),"Ｍ",ROUND(H413-J413,0)))</f>
        <v/>
      </c>
      <c r="L413" s="7" t="str">
        <f ca="1">IF(F413="","",IF(F413=VLOOKUP(A413,スキル!$A:$K,11,0),"Ａ",IF(F413=VLOOKUP(A413,スキル!$A:$K,11,0)-1,0,SUM(OFFSET(スキル!$A$2,MATCH(A413,スキル!$A$3:$A$1048576,0),F413+4,1,5-F413)))))</f>
        <v/>
      </c>
      <c r="M413" s="10">
        <f>IF(F413="",VLOOKUP(A413,スキル!$A:$K,10,0),IF(F413=VLOOKUP(A413,スキル!$A:$K,11,0),"Ｘ",K413+L413))</f>
        <v>36</v>
      </c>
      <c r="N413" s="11">
        <f>IF(C413="イベ","-",VLOOKUP(A413,スキル!$A:$K,10,0)*IF(C413="ハピ",10000,30000))</f>
        <v>1080000</v>
      </c>
      <c r="O413" s="11">
        <f t="shared" si="1"/>
        <v>0</v>
      </c>
      <c r="P413" s="11">
        <f>IF(C413="イベ","-",IF(F413=VLOOKUP(A413,スキル!$A:$K,11,0),0,IF(C413="ハピ",M413*10000,M413*30000)))</f>
        <v>1080000</v>
      </c>
      <c r="Q413" s="15" t="str">
        <f>VLOOKUP(A413,スキル!$A$3:$M$1000,13,0)</f>
        <v>画面下のツムをまとめて消すよ！</v>
      </c>
    </row>
    <row r="414" spans="1:17" ht="18" customHeight="1">
      <c r="A414" s="7">
        <v>412</v>
      </c>
      <c r="C414" s="7" t="s">
        <v>49</v>
      </c>
      <c r="D414" s="7" t="s">
        <v>636</v>
      </c>
      <c r="E414" s="8" t="str">
        <f t="shared" si="0"/>
        <v>イベ</v>
      </c>
      <c r="H414" s="7" t="str">
        <f>IF(F414="","",IF(F414=VLOOKUP(A414,スキル!$A:$K,11,0),"ス",VLOOKUP(A414,スキル!$A:$J,F414+4,FALSE)))</f>
        <v/>
      </c>
      <c r="I414" s="7" t="str">
        <f>IF(F414="","",IF(F414=VLOOKUP(A414,スキル!$A:$K,11,0),"キ",100/H414))</f>
        <v/>
      </c>
      <c r="J414" s="7" t="str">
        <f>IF(F414="","",IF(F414=VLOOKUP(A414,スキル!$A:$K,11,0),"ル",ROUND(G414/I414,1)))</f>
        <v/>
      </c>
      <c r="K414" s="10" t="str">
        <f>IF(F414="","",IF(F414=VLOOKUP(A414,スキル!$A:$K,11,0),"Ｍ",ROUND(H414-J414,0)))</f>
        <v/>
      </c>
      <c r="L414" s="7" t="str">
        <f ca="1">IF(F414="","",IF(F414=VLOOKUP(A414,スキル!$A:$K,11,0),"Ａ",IF(F414=VLOOKUP(A414,スキル!$A:$K,11,0)-1,0,SUM(OFFSET(スキル!$A$2,MATCH(A414,スキル!$A$3:$A$1048576,0),F414+4,1,5-F414)))))</f>
        <v/>
      </c>
      <c r="M414" s="10">
        <f>IF(F414="",VLOOKUP(A414,スキル!$A:$K,10,0),IF(F414=VLOOKUP(A414,スキル!$A:$K,11,0),"Ｘ",K414+L414))</f>
        <v>10</v>
      </c>
      <c r="N414" s="11" t="str">
        <f>IF(C414="イベ","-",VLOOKUP(A414,スキル!$A:$K,10,0)*IF(C414="ハピ",10000,30000))</f>
        <v>-</v>
      </c>
      <c r="O414" s="11" t="str">
        <f t="shared" si="1"/>
        <v>-</v>
      </c>
      <c r="P414" s="11" t="str">
        <f>IF(C414="イベ","-",IF(F414=VLOOKUP(A414,スキル!$A:$K,11,0),0,IF(C414="ハピ",M414*10000,M414*30000)))</f>
        <v>-</v>
      </c>
      <c r="Q414" s="15" t="str">
        <f>VLOOKUP(A414,スキル!$A$3:$M$1000,13,0)</f>
        <v>5色のコマをタップ 横ライン状にツムを消すよ！</v>
      </c>
    </row>
    <row r="415" spans="1:17" ht="18" customHeight="1">
      <c r="A415" s="7">
        <v>413</v>
      </c>
      <c r="C415" s="7" t="s">
        <v>46</v>
      </c>
      <c r="D415" s="7" t="s">
        <v>638</v>
      </c>
      <c r="E415" s="8" t="str">
        <f t="shared" si="0"/>
        <v>期間</v>
      </c>
      <c r="H415" s="7" t="str">
        <f>IF(F415="","",IF(F415=VLOOKUP(A415,スキル!$A:$K,11,0),"ス",VLOOKUP(A415,スキル!$A:$J,F415+4,FALSE)))</f>
        <v/>
      </c>
      <c r="I415" s="7" t="str">
        <f>IF(F415="","",IF(F415=VLOOKUP(A415,スキル!$A:$K,11,0),"キ",100/H415))</f>
        <v/>
      </c>
      <c r="J415" s="7" t="str">
        <f>IF(F415="","",IF(F415=VLOOKUP(A415,スキル!$A:$K,11,0),"ル",ROUND(G415/I415,1)))</f>
        <v/>
      </c>
      <c r="K415" s="10" t="str">
        <f>IF(F415="","",IF(F415=VLOOKUP(A415,スキル!$A:$K,11,0),"Ｍ",ROUND(H415-J415,0)))</f>
        <v/>
      </c>
      <c r="L415" s="7" t="str">
        <f ca="1">IF(F415="","",IF(F415=VLOOKUP(A415,スキル!$A:$K,11,0),"Ａ",IF(F415=VLOOKUP(A415,スキル!$A:$K,11,0)-1,0,SUM(OFFSET(スキル!$A$2,MATCH(A415,スキル!$A$3:$A$1048576,0),F415+4,1,5-F415)))))</f>
        <v/>
      </c>
      <c r="M415" s="10">
        <f>IF(F415="",VLOOKUP(A415,スキル!$A:$K,10,0),IF(F415=VLOOKUP(A415,スキル!$A:$K,11,0),"Ｘ",K415+L415))</f>
        <v>36</v>
      </c>
      <c r="N415" s="11">
        <f>IF(C415="イベ","-",VLOOKUP(A415,スキル!$A:$K,10,0)*IF(C415="ハピ",10000,30000))</f>
        <v>1080000</v>
      </c>
      <c r="O415" s="11">
        <f t="shared" si="1"/>
        <v>0</v>
      </c>
      <c r="P415" s="11">
        <f>IF(C415="イベ","-",IF(F415=VLOOKUP(A415,スキル!$A:$K,11,0),0,IF(C415="ハピ",M415*10000,M415*30000)))</f>
        <v>1080000</v>
      </c>
      <c r="Q415" s="15" t="str">
        <f>VLOOKUP(A415,スキル!$A$3:$M$1000,13,0)</f>
        <v>2種類のスキルが使えるよ！</v>
      </c>
    </row>
    <row r="416" spans="1:17" ht="18" customHeight="1">
      <c r="A416" s="7">
        <v>414</v>
      </c>
      <c r="C416" s="7" t="s">
        <v>46</v>
      </c>
      <c r="D416" s="7" t="s">
        <v>640</v>
      </c>
      <c r="E416" s="8" t="str">
        <f t="shared" si="0"/>
        <v>期間</v>
      </c>
      <c r="H416" s="7" t="str">
        <f>IF(F416="","",IF(F416=VLOOKUP(A416,スキル!$A:$K,11,0),"ス",VLOOKUP(A416,スキル!$A:$J,F416+4,FALSE)))</f>
        <v/>
      </c>
      <c r="I416" s="7" t="str">
        <f>IF(F416="","",IF(F416=VLOOKUP(A416,スキル!$A:$K,11,0),"キ",100/H416))</f>
        <v/>
      </c>
      <c r="J416" s="7" t="str">
        <f>IF(F416="","",IF(F416=VLOOKUP(A416,スキル!$A:$K,11,0),"ル",ROUND(G416/I416,1)))</f>
        <v/>
      </c>
      <c r="K416" s="10" t="str">
        <f>IF(F416="","",IF(F416=VLOOKUP(A416,スキル!$A:$K,11,0),"Ｍ",ROUND(H416-J416,0)))</f>
        <v/>
      </c>
      <c r="L416" s="7" t="str">
        <f ca="1">IF(F416="","",IF(F416=VLOOKUP(A416,スキル!$A:$K,11,0),"Ａ",IF(F416=VLOOKUP(A416,スキル!$A:$K,11,0)-1,0,SUM(OFFSET(スキル!$A$2,MATCH(A416,スキル!$A$3:$A$1048576,0),F416+4,1,5-F416)))))</f>
        <v/>
      </c>
      <c r="M416" s="10">
        <f>IF(F416="",VLOOKUP(A416,スキル!$A:$K,10,0),IF(F416=VLOOKUP(A416,スキル!$A:$K,11,0),"Ｘ",K416+L416))</f>
        <v>36</v>
      </c>
      <c r="N416" s="11">
        <f>IF(C416="イベ","-",VLOOKUP(A416,スキル!$A:$K,10,0)*IF(C416="ハピ",10000,30000))</f>
        <v>1080000</v>
      </c>
      <c r="O416" s="11">
        <f t="shared" si="1"/>
        <v>0</v>
      </c>
      <c r="P416" s="11">
        <f>IF(C416="イベ","-",IF(F416=VLOOKUP(A416,スキル!$A:$K,11,0),0,IF(C416="ハピ",M416*10000,M416*30000)))</f>
        <v>1080000</v>
      </c>
      <c r="Q416" s="15" t="str">
        <f>VLOOKUP(A416,スキル!$A$3:$M$1000,13,0)</f>
        <v>サークル状にツムを消して特别なボムがでるよ！</v>
      </c>
    </row>
    <row r="417" spans="1:17" ht="18" customHeight="1">
      <c r="A417" s="7">
        <v>415</v>
      </c>
      <c r="C417" s="7" t="s">
        <v>46</v>
      </c>
      <c r="D417" s="7" t="s">
        <v>642</v>
      </c>
      <c r="E417" s="8" t="str">
        <f t="shared" si="0"/>
        <v>期間</v>
      </c>
      <c r="H417" s="7" t="str">
        <f>IF(F417="","",IF(F417=VLOOKUP(A417,スキル!$A:$K,11,0),"ス",VLOOKUP(A417,スキル!$A:$J,F417+4,FALSE)))</f>
        <v/>
      </c>
      <c r="I417" s="7" t="str">
        <f>IF(F417="","",IF(F417=VLOOKUP(A417,スキル!$A:$K,11,0),"キ",100/H417))</f>
        <v/>
      </c>
      <c r="J417" s="7" t="str">
        <f>IF(F417="","",IF(F417=VLOOKUP(A417,スキル!$A:$K,11,0),"ル",ROUND(G417/I417,1)))</f>
        <v/>
      </c>
      <c r="K417" s="10" t="str">
        <f>IF(F417="","",IF(F417=VLOOKUP(A417,スキル!$A:$K,11,0),"Ｍ",ROUND(H417-J417,0)))</f>
        <v/>
      </c>
      <c r="L417" s="7" t="str">
        <f ca="1">IF(F417="","",IF(F417=VLOOKUP(A417,スキル!$A:$K,11,0),"Ａ",IF(F417=VLOOKUP(A417,スキル!$A:$K,11,0)-1,0,SUM(OFFSET(スキル!$A$2,MATCH(A417,スキル!$A$3:$A$1048576,0),F417+4,1,5-F417)))))</f>
        <v/>
      </c>
      <c r="M417" s="10">
        <f>IF(F417="",VLOOKUP(A417,スキル!$A:$K,10,0),IF(F417=VLOOKUP(A417,スキル!$A:$K,11,0),"Ｘ",K417+L417))</f>
        <v>32</v>
      </c>
      <c r="N417" s="11">
        <f>IF(C417="イベ","-",VLOOKUP(A417,スキル!$A:$K,10,0)*IF(C417="ハピ",10000,30000))</f>
        <v>960000</v>
      </c>
      <c r="O417" s="11">
        <f t="shared" si="1"/>
        <v>0</v>
      </c>
      <c r="P417" s="11">
        <f>IF(C417="イベ","-",IF(F417=VLOOKUP(A417,スキル!$A:$K,11,0),0,IF(C417="ハピ",M417*10000,M417*30000)))</f>
        <v>960000</v>
      </c>
      <c r="Q417" s="15" t="str">
        <f>VLOOKUP(A417,スキル!$A$3:$M$1000,13,0)</f>
        <v>横ライン状にツムを消すよ！</v>
      </c>
    </row>
    <row r="418" spans="1:17" ht="18" customHeight="1">
      <c r="A418" s="7">
        <v>416</v>
      </c>
      <c r="C418" s="7" t="s">
        <v>46</v>
      </c>
      <c r="D418" s="7" t="s">
        <v>643</v>
      </c>
      <c r="E418" s="8" t="str">
        <f t="shared" si="0"/>
        <v>期間</v>
      </c>
      <c r="H418" s="7" t="str">
        <f>IF(F418="","",IF(F418=VLOOKUP(A418,スキル!$A:$K,11,0),"ス",VLOOKUP(A418,スキル!$A:$J,F418+4,FALSE)))</f>
        <v/>
      </c>
      <c r="I418" s="7" t="str">
        <f>IF(F418="","",IF(F418=VLOOKUP(A418,スキル!$A:$K,11,0),"キ",100/H418))</f>
        <v/>
      </c>
      <c r="J418" s="7" t="str">
        <f>IF(F418="","",IF(F418=VLOOKUP(A418,スキル!$A:$K,11,0),"ル",ROUND(G418/I418,1)))</f>
        <v/>
      </c>
      <c r="K418" s="10" t="str">
        <f>IF(F418="","",IF(F418=VLOOKUP(A418,スキル!$A:$K,11,0),"Ｍ",ROUND(H418-J418,0)))</f>
        <v/>
      </c>
      <c r="L418" s="7" t="str">
        <f ca="1">IF(F418="","",IF(F418=VLOOKUP(A418,スキル!$A:$K,11,0),"Ａ",IF(F418=VLOOKUP(A418,スキル!$A:$K,11,0)-1,0,SUM(OFFSET(スキル!$A$2,MATCH(A418,スキル!$A$3:$A$1048576,0),F418+4,1,5-F418)))))</f>
        <v/>
      </c>
      <c r="M418" s="10">
        <f>IF(F418="",VLOOKUP(A418,スキル!$A:$K,10,0),IF(F418=VLOOKUP(A418,スキル!$A:$K,11,0),"Ｘ",K418+L418))</f>
        <v>32</v>
      </c>
      <c r="N418" s="11">
        <f>IF(C418="イベ","-",VLOOKUP(A418,スキル!$A:$K,10,0)*IF(C418="ハピ",10000,30000))</f>
        <v>960000</v>
      </c>
      <c r="O418" s="11">
        <f t="shared" si="1"/>
        <v>0</v>
      </c>
      <c r="P418" s="11">
        <f>IF(C418="イベ","-",IF(F418=VLOOKUP(A418,スキル!$A:$K,11,0),0,IF(C418="ハピ",M418*10000,M418*30000)))</f>
        <v>960000</v>
      </c>
      <c r="Q418" s="15" t="str">
        <f>VLOOKUP(A418,スキル!$A$3:$M$1000,13,0)</f>
        <v>斜め+縦ライン状にツムを消すよ！</v>
      </c>
    </row>
    <row r="419" spans="1:17" ht="18" customHeight="1">
      <c r="A419" s="7">
        <v>417</v>
      </c>
      <c r="C419" s="7" t="s">
        <v>49</v>
      </c>
      <c r="D419" s="7" t="s">
        <v>645</v>
      </c>
      <c r="E419" s="8" t="str">
        <f t="shared" si="0"/>
        <v>イベ</v>
      </c>
      <c r="H419" s="7" t="str">
        <f>IF(F419="","",IF(F419=VLOOKUP(A419,スキル!$A:$K,11,0),"ス",VLOOKUP(A419,スキル!$A:$J,F419+4,FALSE)))</f>
        <v/>
      </c>
      <c r="I419" s="7" t="str">
        <f>IF(F419="","",IF(F419=VLOOKUP(A419,スキル!$A:$K,11,0),"キ",100/H419))</f>
        <v/>
      </c>
      <c r="J419" s="7" t="str">
        <f>IF(F419="","",IF(F419=VLOOKUP(A419,スキル!$A:$K,11,0),"ル",ROUND(G419/I419,1)))</f>
        <v/>
      </c>
      <c r="K419" s="10" t="str">
        <f>IF(F419="","",IF(F419=VLOOKUP(A419,スキル!$A:$K,11,0),"Ｍ",ROUND(H419-J419,0)))</f>
        <v/>
      </c>
      <c r="L419" s="7" t="str">
        <f ca="1">IF(F419="","",IF(F419=VLOOKUP(A419,スキル!$A:$K,11,0),"Ａ",IF(F419=VLOOKUP(A419,スキル!$A:$K,11,0)-1,0,SUM(OFFSET(スキル!$A$2,MATCH(A419,スキル!$A$3:$A$1048576,0),F419+4,1,5-F419)))))</f>
        <v/>
      </c>
      <c r="M419" s="10">
        <f>IF(F419="",VLOOKUP(A419,スキル!$A:$K,10,0),IF(F419=VLOOKUP(A419,スキル!$A:$K,11,0),"Ｘ",K419+L419))</f>
        <v>15</v>
      </c>
      <c r="N419" s="11" t="str">
        <f>IF(C419="イベ","-",VLOOKUP(A419,スキル!$A:$K,10,0)*IF(C419="ハピ",10000,30000))</f>
        <v>-</v>
      </c>
      <c r="O419" s="11" t="str">
        <f t="shared" si="1"/>
        <v>-</v>
      </c>
      <c r="P419" s="11" t="str">
        <f>IF(C419="イベ","-",IF(F419=VLOOKUP(A419,スキル!$A:$K,11,0),0,IF(C419="ハピ",M419*10000,M419*30000)))</f>
        <v>-</v>
      </c>
      <c r="Q419" s="15" t="str">
        <f>VLOOKUP(A419,スキル!$A$3:$M$1000,13,0)</f>
        <v>画面中央にツムをまとめて消すよ！</v>
      </c>
    </row>
    <row r="420" spans="1:17" ht="18" customHeight="1">
      <c r="A420" s="7">
        <v>418</v>
      </c>
      <c r="B420" s="7">
        <v>106</v>
      </c>
      <c r="C420" s="7" t="s">
        <v>38</v>
      </c>
      <c r="D420" s="7" t="s">
        <v>646</v>
      </c>
      <c r="E420" s="8" t="str">
        <f t="shared" si="0"/>
        <v>常駐</v>
      </c>
      <c r="H420" s="7" t="str">
        <f>IF(F420="","",IF(F420=VLOOKUP(A420,スキル!$A:$K,11,0),"ス",VLOOKUP(A420,スキル!$A:$J,F420+4,FALSE)))</f>
        <v/>
      </c>
      <c r="I420" s="7" t="str">
        <f>IF(F420="","",IF(F420=VLOOKUP(A420,スキル!$A:$K,11,0),"キ",100/H420))</f>
        <v/>
      </c>
      <c r="J420" s="7" t="str">
        <f>IF(F420="","",IF(F420=VLOOKUP(A420,スキル!$A:$K,11,0),"ル",ROUND(G420/I420,1)))</f>
        <v/>
      </c>
      <c r="K420" s="10" t="str">
        <f>IF(F420="","",IF(F420=VLOOKUP(A420,スキル!$A:$K,11,0),"Ｍ",ROUND(H420-J420,0)))</f>
        <v/>
      </c>
      <c r="L420" s="7" t="str">
        <f ca="1">IF(F420="","",IF(F420=VLOOKUP(A420,スキル!$A:$K,11,0),"Ａ",IF(F420=VLOOKUP(A420,スキル!$A:$K,11,0)-1,0,SUM(OFFSET(スキル!$A$2,MATCH(A420,スキル!$A$3:$A$1048576,0),F420+4,1,5-F420)))))</f>
        <v/>
      </c>
      <c r="M420" s="10">
        <f>IF(F420="",VLOOKUP(A420,スキル!$A:$K,10,0),IF(F420=VLOOKUP(A420,スキル!$A:$K,11,0),"Ｘ",K420+L420))</f>
        <v>29</v>
      </c>
      <c r="N420" s="11">
        <f>IF(C420="イベ","-",VLOOKUP(A420,スキル!$A:$K,10,0)*IF(C420="ハピ",10000,30000))</f>
        <v>870000</v>
      </c>
      <c r="O420" s="11">
        <f t="shared" si="1"/>
        <v>0</v>
      </c>
      <c r="P420" s="11">
        <f>IF(C420="イベ","-",IF(F420=VLOOKUP(A420,スキル!$A:$K,11,0),0,IF(C420="ハピ",M420*10000,M420*30000)))</f>
        <v>870000</v>
      </c>
      <c r="Q420" s="15" t="str">
        <f>VLOOKUP(A420,スキル!$A$3:$M$1000,13,0)</f>
        <v>画面中央+ランダムにツムを消すよ！</v>
      </c>
    </row>
    <row r="421" spans="1:17" ht="18" customHeight="1">
      <c r="A421" s="7">
        <v>419</v>
      </c>
      <c r="B421" s="7">
        <v>107</v>
      </c>
      <c r="C421" s="7" t="s">
        <v>38</v>
      </c>
      <c r="D421" s="7" t="s">
        <v>648</v>
      </c>
      <c r="E421" s="8" t="str">
        <f t="shared" si="0"/>
        <v>常駐</v>
      </c>
      <c r="H421" s="7" t="str">
        <f>IF(F421="","",IF(F421=VLOOKUP(A421,スキル!$A:$K,11,0),"ス",VLOOKUP(A421,スキル!$A:$J,F421+4,FALSE)))</f>
        <v/>
      </c>
      <c r="I421" s="7" t="str">
        <f>IF(F421="","",IF(F421=VLOOKUP(A421,スキル!$A:$K,11,0),"キ",100/H421))</f>
        <v/>
      </c>
      <c r="J421" s="7" t="str">
        <f>IF(F421="","",IF(F421=VLOOKUP(A421,スキル!$A:$K,11,0),"ル",ROUND(G421/I421,1)))</f>
        <v/>
      </c>
      <c r="K421" s="10" t="str">
        <f>IF(F421="","",IF(F421=VLOOKUP(A421,スキル!$A:$K,11,0),"Ｍ",ROUND(H421-J421,0)))</f>
        <v/>
      </c>
      <c r="L421" s="7" t="str">
        <f ca="1">IF(F421="","",IF(F421=VLOOKUP(A421,スキル!$A:$K,11,0),"Ａ",IF(F421=VLOOKUP(A421,スキル!$A:$K,11,0)-1,0,SUM(OFFSET(スキル!$A$2,MATCH(A421,スキル!$A$3:$A$1048576,0),F421+4,1,5-F421)))))</f>
        <v/>
      </c>
      <c r="M421" s="10">
        <f>IF(F421="",VLOOKUP(A421,スキル!$A:$K,10,0),IF(F421=VLOOKUP(A421,スキル!$A:$K,11,0),"Ｘ",K421+L421))</f>
        <v>29</v>
      </c>
      <c r="N421" s="11">
        <f>IF(C421="イベ","-",VLOOKUP(A421,スキル!$A:$K,10,0)*IF(C421="ハピ",10000,30000))</f>
        <v>870000</v>
      </c>
      <c r="O421" s="11">
        <f t="shared" si="1"/>
        <v>0</v>
      </c>
      <c r="P421" s="11">
        <f>IF(C421="イベ","-",IF(F421=VLOOKUP(A421,スキル!$A:$K,11,0),0,IF(C421="ハピ",M421*10000,M421*30000)))</f>
        <v>870000</v>
      </c>
      <c r="Q421" s="15" t="str">
        <f>VLOOKUP(A421,スキル!$A$3:$M$1000,13,0)</f>
        <v>横ライン状にツムを消すよ！</v>
      </c>
    </row>
    <row r="422" spans="1:17" ht="18" customHeight="1">
      <c r="A422" s="13">
        <v>420</v>
      </c>
      <c r="B422" s="14"/>
      <c r="C422" s="14" t="s">
        <v>46</v>
      </c>
      <c r="D422" s="14" t="s">
        <v>649</v>
      </c>
      <c r="E422" s="8" t="str">
        <f t="shared" si="0"/>
        <v>期間</v>
      </c>
      <c r="F422" s="13"/>
      <c r="G422" s="13"/>
      <c r="H422" s="7" t="str">
        <f>IF(F422="","",IF(F422=VLOOKUP(A422,スキル!$A:$K,11,0),"ス",VLOOKUP(A422,スキル!$A:$J,F422+4,FALSE)))</f>
        <v/>
      </c>
      <c r="I422" s="7" t="str">
        <f>IF(F422="","",IF(F422=VLOOKUP(A422,スキル!$A:$K,11,0),"キ",100/H422))</f>
        <v/>
      </c>
      <c r="J422" s="7" t="str">
        <f>IF(F422="","",IF(F422=VLOOKUP(A422,スキル!$A:$K,11,0),"ル",ROUND(G422/I422,1)))</f>
        <v/>
      </c>
      <c r="K422" s="10" t="str">
        <f>IF(F422="","",IF(F422=VLOOKUP(A422,スキル!$A:$K,11,0),"Ｍ",ROUND(H422-J422,0)))</f>
        <v/>
      </c>
      <c r="L422" s="7" t="str">
        <f ca="1">IF(F422="","",IF(F422=VLOOKUP(A422,スキル!$A:$K,11,0),"Ａ",IF(F422=VLOOKUP(A422,スキル!$A:$K,11,0)-1,0,SUM(OFFSET(スキル!$A$2,MATCH(A422,スキル!$A$3:$A$1048576,0),F422+4,1,5-F422)))))</f>
        <v/>
      </c>
      <c r="M422" s="10">
        <f>IF(F422="",VLOOKUP(A422,スキル!$A:$K,10,0),IF(F422=VLOOKUP(A422,スキル!$A:$K,11,0),"Ｘ",K422+L422))</f>
        <v>32</v>
      </c>
      <c r="N422" s="11">
        <f>IF(C422="イベ","-",VLOOKUP(A422,スキル!$A:$K,10,0)*IF(C422="ハピ",10000,30000))</f>
        <v>960000</v>
      </c>
      <c r="O422" s="11">
        <f t="shared" si="1"/>
        <v>0</v>
      </c>
      <c r="P422" s="11">
        <f>IF(C422="イベ","-",IF(F422=VLOOKUP(A422,スキル!$A:$K,11,0),0,IF(C422="ハピ",M422*10000,M422*30000)))</f>
        <v>960000</v>
      </c>
      <c r="Q422" s="15" t="str">
        <f>VLOOKUP(A422,スキル!$A$3:$M$1000,13,0)</f>
        <v>ランダムで何度かツムを消すよ！</v>
      </c>
    </row>
    <row r="423" spans="1:17" ht="18" customHeight="1">
      <c r="A423" s="13">
        <v>421</v>
      </c>
      <c r="B423" s="13">
        <v>108</v>
      </c>
      <c r="C423" s="14" t="s">
        <v>38</v>
      </c>
      <c r="D423" s="14" t="s">
        <v>651</v>
      </c>
      <c r="E423" s="8" t="str">
        <f t="shared" si="0"/>
        <v>常駐</v>
      </c>
      <c r="F423" s="13"/>
      <c r="G423" s="13"/>
      <c r="H423" s="7" t="str">
        <f>IF(F423="","",IF(F423=VLOOKUP(A423,スキル!$A:$K,11,0),"ス",VLOOKUP(A423,スキル!$A:$J,F423+4,FALSE)))</f>
        <v/>
      </c>
      <c r="I423" s="7" t="str">
        <f>IF(F423="","",IF(F423=VLOOKUP(A423,スキル!$A:$K,11,0),"キ",100/H423))</f>
        <v/>
      </c>
      <c r="J423" s="7" t="str">
        <f>IF(F423="","",IF(F423=VLOOKUP(A423,スキル!$A:$K,11,0),"ル",ROUND(G423/I423,1)))</f>
        <v/>
      </c>
      <c r="K423" s="10" t="str">
        <f>IF(F423="","",IF(F423=VLOOKUP(A423,スキル!$A:$K,11,0),"Ｍ",ROUND(H423-J423,0)))</f>
        <v/>
      </c>
      <c r="L423" s="7" t="str">
        <f ca="1">IF(F423="","",IF(F423=VLOOKUP(A423,スキル!$A:$K,11,0),"Ａ",IF(F423=VLOOKUP(A423,スキル!$A:$K,11,0)-1,0,SUM(OFFSET(スキル!$A$2,MATCH(A423,スキル!$A$3:$A$1048576,0),F423+4,1,5-F423)))))</f>
        <v/>
      </c>
      <c r="M423" s="10">
        <f>IF(F423="",VLOOKUP(A423,スキル!$A:$K,10,0),IF(F423=VLOOKUP(A423,スキル!$A:$K,11,0),"Ｘ",K423+L423))</f>
        <v>29</v>
      </c>
      <c r="N423" s="11">
        <f>IF(C423="イベ","-",VLOOKUP(A423,スキル!$A:$K,10,0)*IF(C423="ハピ",10000,30000))</f>
        <v>870000</v>
      </c>
      <c r="O423" s="11">
        <f t="shared" si="1"/>
        <v>0</v>
      </c>
      <c r="P423" s="11">
        <f>IF(C423="イベ","-",IF(F423=VLOOKUP(A423,スキル!$A:$K,11,0),0,IF(C423="ハピ",M423*10000,M423*30000)))</f>
        <v>870000</v>
      </c>
      <c r="Q423" s="15" t="str">
        <f>VLOOKUP(A423,スキル!$A$3:$M$1000,13,0)</f>
        <v>高得点イズマがでるよ　つなぐと周りのツムも消すよ！</v>
      </c>
    </row>
    <row r="424" spans="1:17" ht="18" customHeight="1">
      <c r="A424" s="13">
        <v>422</v>
      </c>
      <c r="B424" s="14"/>
      <c r="C424" s="14" t="s">
        <v>46</v>
      </c>
      <c r="D424" s="14" t="s">
        <v>653</v>
      </c>
      <c r="E424" s="8" t="str">
        <f t="shared" si="0"/>
        <v>期間</v>
      </c>
      <c r="F424" s="13"/>
      <c r="G424" s="13"/>
      <c r="H424" s="7" t="str">
        <f>IF(F424="","",IF(F424=VLOOKUP(A424,スキル!$A:$K,11,0),"ス",VLOOKUP(A424,スキル!$A:$J,F424+4,FALSE)))</f>
        <v/>
      </c>
      <c r="I424" s="7" t="str">
        <f>IF(F424="","",IF(F424=VLOOKUP(A424,スキル!$A:$K,11,0),"キ",100/H424))</f>
        <v/>
      </c>
      <c r="J424" s="7" t="str">
        <f>IF(F424="","",IF(F424=VLOOKUP(A424,スキル!$A:$K,11,0),"ル",ROUND(G424/I424,1)))</f>
        <v/>
      </c>
      <c r="K424" s="10" t="str">
        <f>IF(F424="","",IF(F424=VLOOKUP(A424,スキル!$A:$K,11,0),"Ｍ",ROUND(H424-J424,0)))</f>
        <v/>
      </c>
      <c r="L424" s="7" t="str">
        <f ca="1">IF(F424="","",IF(F424=VLOOKUP(A424,スキル!$A:$K,11,0),"Ａ",IF(F424=VLOOKUP(A424,スキル!$A:$K,11,0)-1,0,SUM(OFFSET(スキル!$A$2,MATCH(A424,スキル!$A$3:$A$1048576,0),F424+4,1,5-F424)))))</f>
        <v/>
      </c>
      <c r="M424" s="10">
        <f>IF(F424="",VLOOKUP(A424,スキル!$A:$K,10,0),IF(F424=VLOOKUP(A424,スキル!$A:$K,11,0),"Ｘ",K424+L424))</f>
        <v>36</v>
      </c>
      <c r="N424" s="11">
        <f>IF(C424="イベ","-",VLOOKUP(A424,スキル!$A:$K,10,0)*IF(C424="ハピ",10000,30000))</f>
        <v>1080000</v>
      </c>
      <c r="O424" s="11">
        <f t="shared" si="1"/>
        <v>0</v>
      </c>
      <c r="P424" s="11">
        <f>IF(C424="イベ","-",IF(F424=VLOOKUP(A424,スキル!$A:$K,11,0),0,IF(C424="ハピ",M424*10000,M424*30000)))</f>
        <v>1080000</v>
      </c>
      <c r="Q424" s="15" t="str">
        <f>VLOOKUP(A424,スキル!$A$3:$M$1000,13,0)</f>
        <v>2種類のスキルが使えるよ！</v>
      </c>
    </row>
    <row r="425" spans="1:17" ht="18" customHeight="1">
      <c r="A425" s="9">
        <v>423</v>
      </c>
      <c r="C425" s="14" t="s">
        <v>46</v>
      </c>
      <c r="D425" s="15" t="s">
        <v>654</v>
      </c>
      <c r="E425" s="8" t="str">
        <f t="shared" si="0"/>
        <v>期間</v>
      </c>
      <c r="H425" s="7" t="str">
        <f>IF(F425="","",IF(F425=VLOOKUP(A425,スキル!$A:$K,11,0),"ス",VLOOKUP(A425,スキル!$A:$J,F425+4,FALSE)))</f>
        <v/>
      </c>
      <c r="I425" s="7" t="str">
        <f>IF(F425="","",IF(F425=VLOOKUP(A425,スキル!$A:$K,11,0),"キ",100/H425))</f>
        <v/>
      </c>
      <c r="J425" s="7" t="str">
        <f>IF(F425="","",IF(F425=VLOOKUP(A425,スキル!$A:$K,11,0),"ル",ROUND(G425/I425,1)))</f>
        <v/>
      </c>
      <c r="K425" s="10" t="str">
        <f>IF(F425="","",IF(F425=VLOOKUP(A425,スキル!$A:$K,11,0),"Ｍ",ROUND(H425-J425,0)))</f>
        <v/>
      </c>
      <c r="L425" s="7" t="str">
        <f ca="1">IF(F425="","",IF(F425=VLOOKUP(A425,スキル!$A:$K,11,0),"Ａ",IF(F425=VLOOKUP(A425,スキル!$A:$K,11,0)-1,0,SUM(OFFSET(スキル!$A$2,MATCH(A425,スキル!$A$3:$A$1048576,0),F425+4,1,5-F425)))))</f>
        <v/>
      </c>
      <c r="M425" s="10">
        <f>IF(F425="",VLOOKUP(A425,スキル!$A:$K,10,0),IF(F425=VLOOKUP(A425,スキル!$A:$K,11,0),"Ｘ",K425+L425))</f>
        <v>32</v>
      </c>
      <c r="N425" s="11">
        <f>IF(C425="イベ","-",VLOOKUP(A425,スキル!$A:$K,10,0)*IF(C425="ハピ",10000,30000))</f>
        <v>960000</v>
      </c>
      <c r="O425" s="11">
        <f t="shared" si="1"/>
        <v>0</v>
      </c>
      <c r="P425" s="11">
        <f>IF(C425="イベ","-",IF(F425=VLOOKUP(A425,スキル!$A:$K,11,0),0,IF(C425="ハピ",M425*10000,M425*30000)))</f>
        <v>960000</v>
      </c>
      <c r="Q425" s="15" t="str">
        <f>VLOOKUP(A425,スキル!$A$3:$M$1000,13,0)</f>
        <v>縦ライン状にツムを消すよ！</v>
      </c>
    </row>
    <row r="426" spans="1:17" ht="18" customHeight="1">
      <c r="A426" s="9">
        <v>424</v>
      </c>
      <c r="B426" s="9">
        <v>109</v>
      </c>
      <c r="C426" s="14" t="s">
        <v>38</v>
      </c>
      <c r="D426" s="9" t="s">
        <v>655</v>
      </c>
      <c r="E426" s="8" t="str">
        <f t="shared" si="0"/>
        <v>常駐</v>
      </c>
      <c r="H426" s="7" t="str">
        <f>IF(F426="","",IF(F426=VLOOKUP(A426,スキル!$A:$K,11,0),"ス",VLOOKUP(A426,スキル!$A:$J,F426+4,FALSE)))</f>
        <v/>
      </c>
      <c r="I426" s="7" t="str">
        <f>IF(F426="","",IF(F426=VLOOKUP(A426,スキル!$A:$K,11,0),"キ",100/H426))</f>
        <v/>
      </c>
      <c r="J426" s="7" t="str">
        <f>IF(F426="","",IF(F426=VLOOKUP(A426,スキル!$A:$K,11,0),"ル",ROUND(G426/I426,1)))</f>
        <v/>
      </c>
      <c r="K426" s="10" t="str">
        <f>IF(F426="","",IF(F426=VLOOKUP(A426,スキル!$A:$K,11,0),"Ｍ",ROUND(H426-J426,0)))</f>
        <v/>
      </c>
      <c r="L426" s="7" t="str">
        <f ca="1">IF(F426="","",IF(F426=VLOOKUP(A426,スキル!$A:$K,11,0),"Ａ",IF(F426=VLOOKUP(A426,スキル!$A:$K,11,0)-1,0,SUM(OFFSET(スキル!$A$2,MATCH(A426,スキル!$A$3:$A$1048576,0),F426+4,1,5-F426)))))</f>
        <v/>
      </c>
      <c r="M426" s="10">
        <f>IF(F426="",VLOOKUP(A426,スキル!$A:$K,10,0),IF(F426=VLOOKUP(A426,スキル!$A:$K,11,0),"Ｘ",K426+L426))</f>
        <v>29</v>
      </c>
      <c r="N426" s="11">
        <f>IF(C426="イベ","-",VLOOKUP(A426,スキル!$A:$K,10,0)*IF(C426="ハピ",10000,30000))</f>
        <v>870000</v>
      </c>
      <c r="O426" s="11">
        <f t="shared" si="1"/>
        <v>0</v>
      </c>
      <c r="P426" s="11">
        <f>IF(C426="イベ","-",IF(F426=VLOOKUP(A426,スキル!$A:$K,11,0),0,IF(C426="ハピ",M426*10000,M426*30000)))</f>
        <v>870000</v>
      </c>
      <c r="Q426" s="15" t="str">
        <f>VLOOKUP(A426,スキル!$A$3:$M$1000,13,0)</f>
        <v>縦+斜めライン状+ランダムにツムを消すよ！</v>
      </c>
    </row>
    <row r="427" spans="1:17" ht="18" customHeight="1">
      <c r="A427" s="9">
        <v>430</v>
      </c>
      <c r="C427" s="14" t="s">
        <v>46</v>
      </c>
      <c r="D427" s="9" t="s">
        <v>657</v>
      </c>
      <c r="E427" s="8" t="str">
        <f t="shared" si="0"/>
        <v>期間</v>
      </c>
      <c r="H427" s="7" t="str">
        <f>IF(F427="","",IF(F427=VLOOKUP(A427,スキル!$A:$K,11,0),"ス",VLOOKUP(A427,スキル!$A:$J,F427+4,FALSE)))</f>
        <v/>
      </c>
      <c r="I427" s="7" t="str">
        <f>IF(F427="","",IF(F427=VLOOKUP(A427,スキル!$A:$K,11,0),"キ",100/H427))</f>
        <v/>
      </c>
      <c r="J427" s="7" t="str">
        <f>IF(F427="","",IF(F427=VLOOKUP(A427,スキル!$A:$K,11,0),"ル",ROUND(G427/I427,1)))</f>
        <v/>
      </c>
      <c r="K427" s="10" t="str">
        <f>IF(F427="","",IF(F427=VLOOKUP(A427,スキル!$A:$K,11,0),"Ｍ",ROUND(H427-J427,0)))</f>
        <v/>
      </c>
      <c r="L427" s="7" t="str">
        <f ca="1">IF(F427="","",IF(F427=VLOOKUP(A427,スキル!$A:$K,11,0),"Ａ",IF(F427=VLOOKUP(A427,スキル!$A:$K,11,0)-1,0,SUM(OFFSET(スキル!$A$2,MATCH(A427,スキル!$A$3:$A$1048576,0),F427+4,1,5-F427)))))</f>
        <v/>
      </c>
      <c r="M427" s="10">
        <f>IF(F427="",VLOOKUP(A427,スキル!$A:$K,10,0),IF(F427=VLOOKUP(A427,スキル!$A:$K,11,0),"Ｘ",K427+L427))</f>
        <v>36</v>
      </c>
      <c r="N427" s="11">
        <f>IF(C427="イベ","-",VLOOKUP(A427,スキル!$A:$K,10,0)*IF(C427="ハピ",10000,30000))</f>
        <v>1080000</v>
      </c>
      <c r="O427" s="11">
        <f t="shared" si="1"/>
        <v>0</v>
      </c>
      <c r="P427" s="11">
        <f>IF(C427="イベ","-",IF(F427=VLOOKUP(A427,スキル!$A:$K,11,0),0,IF(C427="ハピ",M427*10000,M427*30000)))</f>
        <v>1080000</v>
      </c>
      <c r="Q427" s="15" t="str">
        <f>VLOOKUP(A427,スキル!$A$3:$M$1000,13,0)</f>
        <v>つなげた最後のツムの周りも消す扇を持ったミッキーがでるよ！</v>
      </c>
    </row>
    <row r="428" spans="1:17" ht="18" customHeight="1">
      <c r="A428" s="9">
        <v>431</v>
      </c>
      <c r="C428" s="14" t="s">
        <v>46</v>
      </c>
      <c r="D428" s="9" t="s">
        <v>659</v>
      </c>
      <c r="E428" s="8" t="str">
        <f t="shared" si="0"/>
        <v>期間</v>
      </c>
      <c r="H428" s="7" t="str">
        <f>IF(F428="","",IF(F428=VLOOKUP(A428,スキル!$A:$K,11,0),"ス",VLOOKUP(A428,スキル!$A:$J,F428+4,FALSE)))</f>
        <v/>
      </c>
      <c r="I428" s="7" t="str">
        <f>IF(F428="","",IF(F428=VLOOKUP(A428,スキル!$A:$K,11,0),"キ",100/H428))</f>
        <v/>
      </c>
      <c r="J428" s="7" t="str">
        <f>IF(F428="","",IF(F428=VLOOKUP(A428,スキル!$A:$K,11,0),"ル",ROUND(G428/I428,1)))</f>
        <v/>
      </c>
      <c r="K428" s="10" t="str">
        <f>IF(F428="","",IF(F428=VLOOKUP(A428,スキル!$A:$K,11,0),"Ｍ",ROUND(H428-J428,0)))</f>
        <v/>
      </c>
      <c r="L428" s="7" t="str">
        <f ca="1">IF(F428="","",IF(F428=VLOOKUP(A428,スキル!$A:$K,11,0),"Ａ",IF(F428=VLOOKUP(A428,スキル!$A:$K,11,0)-1,0,SUM(OFFSET(スキル!$A$2,MATCH(A428,スキル!$A$3:$A$1048576,0),F428+4,1,5-F428)))))</f>
        <v/>
      </c>
      <c r="M428" s="10">
        <f>IF(F428="",VLOOKUP(A428,スキル!$A:$K,10,0),IF(F428=VLOOKUP(A428,スキル!$A:$K,11,0),"Ｘ",K428+L428))</f>
        <v>32</v>
      </c>
      <c r="N428" s="11">
        <f>IF(C428="イベ","-",VLOOKUP(A428,スキル!$A:$K,10,0)*IF(C428="ハピ",10000,30000))</f>
        <v>960000</v>
      </c>
      <c r="O428" s="11">
        <f t="shared" si="1"/>
        <v>0</v>
      </c>
      <c r="P428" s="11">
        <f>IF(C428="イベ","-",IF(F428=VLOOKUP(A428,スキル!$A:$K,11,0),0,IF(C428="ハピ",M428*10000,M428*30000)))</f>
        <v>960000</v>
      </c>
      <c r="Q428" s="15" t="str">
        <f>VLOOKUP(A428,スキル!$A$3:$M$1000,13,0)</f>
        <v>ランダムにツムを消すよ！</v>
      </c>
    </row>
    <row r="429" spans="1:17" ht="18" customHeight="1">
      <c r="A429" s="9">
        <v>432</v>
      </c>
      <c r="C429" s="14" t="s">
        <v>46</v>
      </c>
      <c r="D429" s="9" t="s">
        <v>661</v>
      </c>
      <c r="E429" s="8" t="str">
        <f t="shared" si="0"/>
        <v>期間</v>
      </c>
      <c r="H429" s="7" t="str">
        <f>IF(F429="","",IF(F429=VLOOKUP(A429,スキル!$A:$K,11,0),"ス",VLOOKUP(A429,スキル!$A:$J,F429+4,FALSE)))</f>
        <v/>
      </c>
      <c r="I429" s="7" t="str">
        <f>IF(F429="","",IF(F429=VLOOKUP(A429,スキル!$A:$K,11,0),"キ",100/H429))</f>
        <v/>
      </c>
      <c r="J429" s="7" t="str">
        <f>IF(F429="","",IF(F429=VLOOKUP(A429,スキル!$A:$K,11,0),"ル",ROUND(G429/I429,1)))</f>
        <v/>
      </c>
      <c r="K429" s="10" t="str">
        <f>IF(F429="","",IF(F429=VLOOKUP(A429,スキル!$A:$K,11,0),"Ｍ",ROUND(H429-J429,0)))</f>
        <v/>
      </c>
      <c r="L429" s="7" t="str">
        <f ca="1">IF(F429="","",IF(F429=VLOOKUP(A429,スキル!$A:$K,11,0),"Ａ",IF(F429=VLOOKUP(A429,スキル!$A:$K,11,0)-1,0,SUM(OFFSET(スキル!$A$2,MATCH(A429,スキル!$A$3:$A$1048576,0),F429+4,1,5-F429)))))</f>
        <v/>
      </c>
      <c r="M429" s="10">
        <f>IF(F429="",VLOOKUP(A429,スキル!$A:$K,10,0),IF(F429=VLOOKUP(A429,スキル!$A:$K,11,0),"Ｘ",K429+L429))</f>
        <v>32</v>
      </c>
      <c r="N429" s="11">
        <f>IF(C429="イベ","-",VLOOKUP(A429,スキル!$A:$K,10,0)*IF(C429="ハピ",10000,30000))</f>
        <v>960000</v>
      </c>
      <c r="O429" s="11">
        <f t="shared" si="1"/>
        <v>0</v>
      </c>
      <c r="P429" s="11">
        <f>IF(C429="イベ","-",IF(F429=VLOOKUP(A429,スキル!$A:$K,11,0),0,IF(C429="ハピ",M429*10000,M429*30000)))</f>
        <v>960000</v>
      </c>
      <c r="Q429" s="15" t="str">
        <f>VLOOKUP(A429,スキル!$A$3:$M$1000,13,0)</f>
        <v>縦ライン状にツムを消すよ！</v>
      </c>
    </row>
    <row r="430" spans="1:17" ht="18" customHeight="1">
      <c r="A430" s="9">
        <v>433</v>
      </c>
      <c r="C430" s="7" t="s">
        <v>49</v>
      </c>
      <c r="D430" s="9" t="s">
        <v>662</v>
      </c>
      <c r="E430" s="8" t="str">
        <f t="shared" si="0"/>
        <v>イベ</v>
      </c>
      <c r="H430" s="7" t="str">
        <f>IF(F430="","",IF(F430=VLOOKUP(A430,スキル!$A:$K,11,0),"ス",VLOOKUP(A430,スキル!$A:$J,F430+4,FALSE)))</f>
        <v/>
      </c>
      <c r="I430" s="7" t="str">
        <f>IF(F430="","",IF(F430=VLOOKUP(A430,スキル!$A:$K,11,0),"キ",100/H430))</f>
        <v/>
      </c>
      <c r="J430" s="7" t="str">
        <f>IF(F430="","",IF(F430=VLOOKUP(A430,スキル!$A:$K,11,0),"ル",ROUND(G430/I430,1)))</f>
        <v/>
      </c>
      <c r="K430" s="10" t="str">
        <f>IF(F430="","",IF(F430=VLOOKUP(A430,スキル!$A:$K,11,0),"Ｍ",ROUND(H430-J430,0)))</f>
        <v/>
      </c>
      <c r="L430" s="7" t="str">
        <f ca="1">IF(F430="","",IF(F430=VLOOKUP(A430,スキル!$A:$K,11,0),"Ａ",IF(F430=VLOOKUP(A430,スキル!$A:$K,11,0)-1,0,SUM(OFFSET(スキル!$A$2,MATCH(A430,スキル!$A$3:$A$1048576,0),F430+4,1,5-F430)))))</f>
        <v/>
      </c>
      <c r="M430" s="10">
        <f>IF(F430="",VLOOKUP(A430,スキル!$A:$K,10,0),IF(F430=VLOOKUP(A430,スキル!$A:$K,11,0),"Ｘ",K430+L430))</f>
        <v>0</v>
      </c>
      <c r="N430" s="11" t="str">
        <f>IF(C430="イベ","-",VLOOKUP(A430,スキル!$A:$K,10,0)*IF(C430="ハピ",10000,30000))</f>
        <v>-</v>
      </c>
      <c r="O430" s="11" t="str">
        <f t="shared" si="1"/>
        <v>-</v>
      </c>
      <c r="P430" s="11" t="str">
        <f>IF(C430="イベ","-",IF(F430=VLOOKUP(A430,スキル!$A:$K,11,0),0,IF(C430="ハピ",M430*10000,M430*30000)))</f>
        <v>-</v>
      </c>
      <c r="Q430" s="15" t="str">
        <f>VLOOKUP(A430,スキル!$A$3:$M$1000,13,0)</f>
        <v>数ヶ所でまとまってツムを消すよ！</v>
      </c>
    </row>
    <row r="431" spans="1:17" ht="18" customHeight="1">
      <c r="A431" s="9">
        <v>434</v>
      </c>
      <c r="C431" s="14" t="s">
        <v>46</v>
      </c>
      <c r="D431" s="9" t="s">
        <v>663</v>
      </c>
      <c r="E431" s="8" t="str">
        <f t="shared" si="0"/>
        <v>期間</v>
      </c>
      <c r="H431" s="7" t="str">
        <f>IF(F431="","",IF(F431=VLOOKUP(A431,スキル!$A:$K,11,0),"ス",VLOOKUP(A431,スキル!$A:$J,F431+4,FALSE)))</f>
        <v/>
      </c>
      <c r="I431" s="7" t="str">
        <f>IF(F431="","",IF(F431=VLOOKUP(A431,スキル!$A:$K,11,0),"キ",100/H431))</f>
        <v/>
      </c>
      <c r="J431" s="7" t="str">
        <f>IF(F431="","",IF(F431=VLOOKUP(A431,スキル!$A:$K,11,0),"ル",ROUND(G431/I431,1)))</f>
        <v/>
      </c>
      <c r="K431" s="10" t="str">
        <f>IF(F431="","",IF(F431=VLOOKUP(A431,スキル!$A:$K,11,0),"Ｍ",ROUND(H431-J431,0)))</f>
        <v/>
      </c>
      <c r="L431" s="7" t="str">
        <f ca="1">IF(F431="","",IF(F431=VLOOKUP(A431,スキル!$A:$K,11,0),"Ａ",IF(F431=VLOOKUP(A431,スキル!$A:$K,11,0)-1,0,SUM(OFFSET(スキル!$A$2,MATCH(A431,スキル!$A$3:$A$1048576,0),F431+4,1,5-F431)))))</f>
        <v/>
      </c>
      <c r="M431" s="10">
        <f>IF(F431="",VLOOKUP(A431,スキル!$A:$K,10,0),IF(F431=VLOOKUP(A431,スキル!$A:$K,11,0),"Ｘ",K431+L431))</f>
        <v>36</v>
      </c>
      <c r="N431" s="11">
        <f>IF(C431="イベ","-",VLOOKUP(A431,スキル!$A:$K,10,0)*IF(C431="ハピ",10000,30000))</f>
        <v>1080000</v>
      </c>
      <c r="O431" s="11">
        <f t="shared" si="1"/>
        <v>0</v>
      </c>
      <c r="P431" s="11">
        <f>IF(C431="イベ","-",IF(F431=VLOOKUP(A431,スキル!$A:$K,11,0),0,IF(C431="ハピ",M431*10000,M431*30000)))</f>
        <v>1080000</v>
      </c>
      <c r="Q431" s="15" t="str">
        <f>VLOOKUP(A431,スキル!$A$3:$M$1000,13,0)</f>
        <v>ランダム＋クロス状にツムを消すよ！</v>
      </c>
    </row>
    <row r="432" spans="1:17" ht="18" customHeight="1">
      <c r="A432" s="9">
        <v>435</v>
      </c>
      <c r="C432" s="14" t="s">
        <v>46</v>
      </c>
      <c r="D432" s="9" t="s">
        <v>665</v>
      </c>
      <c r="E432" s="8" t="str">
        <f t="shared" si="0"/>
        <v>期間</v>
      </c>
      <c r="H432" s="7" t="str">
        <f>IF(F432="","",IF(F432=VLOOKUP(A432,スキル!$A:$K,11,0),"ス",VLOOKUP(A432,スキル!$A:$J,F432+4,FALSE)))</f>
        <v/>
      </c>
      <c r="I432" s="7" t="str">
        <f>IF(F432="","",IF(F432=VLOOKUP(A432,スキル!$A:$K,11,0),"キ",100/H432))</f>
        <v/>
      </c>
      <c r="J432" s="7" t="str">
        <f>IF(F432="","",IF(F432=VLOOKUP(A432,スキル!$A:$K,11,0),"ル",ROUND(G432/I432,1)))</f>
        <v/>
      </c>
      <c r="K432" s="10" t="str">
        <f>IF(F432="","",IF(F432=VLOOKUP(A432,スキル!$A:$K,11,0),"Ｍ",ROUND(H432-J432,0)))</f>
        <v/>
      </c>
      <c r="L432" s="7" t="str">
        <f ca="1">IF(F432="","",IF(F432=VLOOKUP(A432,スキル!$A:$K,11,0),"Ａ",IF(F432=VLOOKUP(A432,スキル!$A:$K,11,0)-1,0,SUM(OFFSET(スキル!$A$2,MATCH(A432,スキル!$A$3:$A$1048576,0),F432+4,1,5-F432)))))</f>
        <v/>
      </c>
      <c r="M432" s="10">
        <f>IF(F432="",VLOOKUP(A432,スキル!$A:$K,10,0),IF(F432=VLOOKUP(A432,スキル!$A:$K,11,0),"Ｘ",K432+L432))</f>
        <v>29</v>
      </c>
      <c r="N432" s="11">
        <f>IF(C432="イベ","-",VLOOKUP(A432,スキル!$A:$K,10,0)*IF(C432="ハピ",10000,30000))</f>
        <v>870000</v>
      </c>
      <c r="O432" s="11">
        <f t="shared" si="1"/>
        <v>0</v>
      </c>
      <c r="P432" s="11">
        <f>IF(C432="イベ","-",IF(F432=VLOOKUP(A432,スキル!$A:$K,11,0),0,IF(C432="ハピ",M432*10000,M432*30000)))</f>
        <v>870000</v>
      </c>
      <c r="Q432" s="15" t="str">
        <f>VLOOKUP(A432,スキル!$A$3:$M$1000,13,0)</f>
        <v>斜めライン上にツムを消すよ！</v>
      </c>
    </row>
    <row r="433" spans="1:17" ht="18" customHeight="1">
      <c r="A433" s="9">
        <v>436</v>
      </c>
      <c r="C433" s="9" t="s">
        <v>46</v>
      </c>
      <c r="D433" s="9" t="s">
        <v>667</v>
      </c>
      <c r="E433" s="8" t="str">
        <f t="shared" si="0"/>
        <v>期間</v>
      </c>
      <c r="H433" s="7" t="str">
        <f>IF(F433="","",IF(F433=VLOOKUP(A433,スキル!$A:$K,11,0),"ス",VLOOKUP(A433,スキル!$A:$J,F433+4,FALSE)))</f>
        <v/>
      </c>
      <c r="I433" s="7" t="str">
        <f>IF(F433="","",IF(F433=VLOOKUP(A433,スキル!$A:$K,11,0),"キ",100/H433))</f>
        <v/>
      </c>
      <c r="J433" s="7" t="str">
        <f>IF(F433="","",IF(F433=VLOOKUP(A433,スキル!$A:$K,11,0),"ル",ROUND(G433/I433,1)))</f>
        <v/>
      </c>
      <c r="K433" s="10" t="str">
        <f>IF(F433="","",IF(F433=VLOOKUP(A433,スキル!$A:$K,11,0),"Ｍ",ROUND(H433-J433,0)))</f>
        <v/>
      </c>
      <c r="L433" s="7" t="str">
        <f ca="1">IF(F433="","",IF(F433=VLOOKUP(A433,スキル!$A:$K,11,0),"Ａ",IF(F433=VLOOKUP(A433,スキル!$A:$K,11,0)-1,0,SUM(OFFSET(スキル!$A$2,MATCH(A433,スキル!$A$3:$A$1048576,0),F433+4,1,5-F433)))))</f>
        <v/>
      </c>
      <c r="M433" s="10">
        <f>IF(F433="",VLOOKUP(A433,スキル!$A:$K,10,0),IF(F433=VLOOKUP(A433,スキル!$A:$K,11,0),"Ｘ",K433+L433))</f>
        <v>36</v>
      </c>
      <c r="N433" s="11">
        <f>IF(C433="イベ","-",VLOOKUP(A433,スキル!$A:$K,10,0)*IF(C433="ハピ",10000,30000))</f>
        <v>1080000</v>
      </c>
      <c r="O433" s="11">
        <f t="shared" si="1"/>
        <v>0</v>
      </c>
      <c r="P433" s="11">
        <f>IF(C433="イベ","-",IF(F433=VLOOKUP(A433,スキル!$A:$K,11,0),0,IF(C433="ハピ",M433*10000,M433*30000)))</f>
        <v>1080000</v>
      </c>
      <c r="Q433" s="15" t="str">
        <f>VLOOKUP(A433,スキル!$A$3:$M$1000,13,0)</f>
        <v>2種類のスキルを使えるよ！</v>
      </c>
    </row>
    <row r="434" spans="1:17" ht="18" customHeight="1">
      <c r="A434" s="9">
        <v>437</v>
      </c>
      <c r="C434" s="9" t="s">
        <v>46</v>
      </c>
      <c r="D434" s="9" t="s">
        <v>668</v>
      </c>
      <c r="E434" s="8" t="str">
        <f t="shared" si="0"/>
        <v>期間</v>
      </c>
      <c r="H434" s="7" t="str">
        <f>IF(F434="","",IF(F434=VLOOKUP(A434,スキル!$A:$K,11,0),"ス",VLOOKUP(A434,スキル!$A:$J,F434+4,FALSE)))</f>
        <v/>
      </c>
      <c r="I434" s="7" t="str">
        <f>IF(F434="","",IF(F434=VLOOKUP(A434,スキル!$A:$K,11,0),"キ",100/H434))</f>
        <v/>
      </c>
      <c r="J434" s="7" t="str">
        <f>IF(F434="","",IF(F434=VLOOKUP(A434,スキル!$A:$K,11,0),"ル",ROUND(G434/I434,1)))</f>
        <v/>
      </c>
      <c r="K434" s="10" t="str">
        <f>IF(F434="","",IF(F434=VLOOKUP(A434,スキル!$A:$K,11,0),"Ｍ",ROUND(H434-J434,0)))</f>
        <v/>
      </c>
      <c r="L434" s="7" t="str">
        <f ca="1">IF(F434="","",IF(F434=VLOOKUP(A434,スキル!$A:$K,11,0),"Ａ",IF(F434=VLOOKUP(A434,スキル!$A:$K,11,0)-1,0,SUM(OFFSET(スキル!$A$2,MATCH(A434,スキル!$A$3:$A$1048576,0),F434+4,1,5-F434)))))</f>
        <v/>
      </c>
      <c r="M434" s="10">
        <f>IF(F434="",VLOOKUP(A434,スキル!$A:$K,10,0),IF(F434=VLOOKUP(A434,スキル!$A:$K,11,0),"Ｘ",K434+L434))</f>
        <v>32</v>
      </c>
      <c r="N434" s="11">
        <f>IF(C434="イベ","-",VLOOKUP(A434,スキル!$A:$K,10,0)*IF(C434="ハピ",10000,30000))</f>
        <v>960000</v>
      </c>
      <c r="O434" s="11">
        <f t="shared" si="1"/>
        <v>0</v>
      </c>
      <c r="P434" s="11">
        <f>IF(C434="イベ","-",IF(F434=VLOOKUP(A434,スキル!$A:$K,11,0),0,IF(C434="ハピ",M434*10000,M434*30000)))</f>
        <v>960000</v>
      </c>
      <c r="Q434" s="15" t="str">
        <f>VLOOKUP(A434,スキル!$A$3:$M$1000,13,0)</f>
        <v>斜めライン状にツムを消すよ！</v>
      </c>
    </row>
    <row r="435" spans="1:17" ht="18" customHeight="1">
      <c r="A435" s="9">
        <v>438</v>
      </c>
      <c r="B435" s="9">
        <v>112</v>
      </c>
      <c r="C435" s="14" t="s">
        <v>38</v>
      </c>
      <c r="D435" s="9" t="s">
        <v>669</v>
      </c>
      <c r="E435" s="8" t="str">
        <f t="shared" si="0"/>
        <v>常駐</v>
      </c>
      <c r="H435" s="7" t="str">
        <f>IF(F435="","",IF(F435=VLOOKUP(A435,スキル!$A:$K,11,0),"ス",VLOOKUP(A435,スキル!$A:$J,F435+4,FALSE)))</f>
        <v/>
      </c>
      <c r="I435" s="7" t="str">
        <f>IF(F435="","",IF(F435=VLOOKUP(A435,スキル!$A:$K,11,0),"キ",100/H435))</f>
        <v/>
      </c>
      <c r="J435" s="7" t="str">
        <f>IF(F435="","",IF(F435=VLOOKUP(A435,スキル!$A:$K,11,0),"ル",ROUND(G435/I435,1)))</f>
        <v/>
      </c>
      <c r="K435" s="10" t="str">
        <f>IF(F435="","",IF(F435=VLOOKUP(A435,スキル!$A:$K,11,0),"Ｍ",ROUND(H435-J435,0)))</f>
        <v/>
      </c>
      <c r="L435" s="7" t="str">
        <f ca="1">IF(F435="","",IF(F435=VLOOKUP(A435,スキル!$A:$K,11,0),"Ａ",IF(F435=VLOOKUP(A435,スキル!$A:$K,11,0)-1,0,SUM(OFFSET(スキル!$A$2,MATCH(A435,スキル!$A$3:$A$1048576,0),F435+4,1,5-F435)))))</f>
        <v/>
      </c>
      <c r="M435" s="10">
        <f>IF(F435="",VLOOKUP(A435,スキル!$A:$K,10,0),IF(F435=VLOOKUP(A435,スキル!$A:$K,11,0),"Ｘ",K435+L435))</f>
        <v>29</v>
      </c>
      <c r="N435" s="11">
        <f>IF(C435="イベ","-",VLOOKUP(A435,スキル!$A:$K,10,0)*IF(C435="ハピ",10000,30000))</f>
        <v>870000</v>
      </c>
      <c r="O435" s="11">
        <f t="shared" si="1"/>
        <v>0</v>
      </c>
      <c r="P435" s="11">
        <f>IF(C435="イベ","-",IF(F435=VLOOKUP(A435,スキル!$A:$K,11,0),0,IF(C435="ハピ",M435*10000,M435*30000)))</f>
        <v>870000</v>
      </c>
      <c r="Q435" s="15" t="str">
        <f>VLOOKUP(A435,スキル!$A$3:$M$1000,13,0)</f>
        <v>ハンクが少しの間 姿を消すよ！</v>
      </c>
    </row>
    <row r="436" spans="1:17" ht="18" customHeight="1">
      <c r="A436" s="9">
        <v>439</v>
      </c>
      <c r="B436" s="9">
        <v>113</v>
      </c>
      <c r="C436" s="14" t="s">
        <v>38</v>
      </c>
      <c r="D436" s="9" t="s">
        <v>671</v>
      </c>
      <c r="E436" s="8" t="str">
        <f t="shared" si="0"/>
        <v>常駐</v>
      </c>
      <c r="H436" s="7" t="str">
        <f>IF(F436="","",IF(F436=VLOOKUP(A436,スキル!$A:$K,11,0),"ス",VLOOKUP(A436,スキル!$A:$J,F436+4,FALSE)))</f>
        <v/>
      </c>
      <c r="I436" s="7" t="str">
        <f>IF(F436="","",IF(F436=VLOOKUP(A436,スキル!$A:$K,11,0),"キ",100/H436))</f>
        <v/>
      </c>
      <c r="J436" s="7" t="str">
        <f>IF(F436="","",IF(F436=VLOOKUP(A436,スキル!$A:$K,11,0),"ル",ROUND(G436/I436,1)))</f>
        <v/>
      </c>
      <c r="K436" s="10" t="str">
        <f>IF(F436="","",IF(F436=VLOOKUP(A436,スキル!$A:$K,11,0),"Ｍ",ROUND(H436-J436,0)))</f>
        <v/>
      </c>
      <c r="L436" s="7" t="str">
        <f ca="1">IF(F436="","",IF(F436=VLOOKUP(A436,スキル!$A:$K,11,0),"Ａ",IF(F436=VLOOKUP(A436,スキル!$A:$K,11,0)-1,0,SUM(OFFSET(スキル!$A$2,MATCH(A436,スキル!$A$3:$A$1048576,0),F436+4,1,5-F436)))))</f>
        <v/>
      </c>
      <c r="M436" s="10">
        <f>IF(F436="",VLOOKUP(A436,スキル!$A:$K,10,0),IF(F436=VLOOKUP(A436,スキル!$A:$K,11,0),"Ｘ",K436+L436))</f>
        <v>29</v>
      </c>
      <c r="N436" s="11">
        <f>IF(C436="イベ","-",VLOOKUP(A436,スキル!$A:$K,10,0)*IF(C436="ハピ",10000,30000))</f>
        <v>870000</v>
      </c>
      <c r="O436" s="11">
        <f t="shared" si="1"/>
        <v>0</v>
      </c>
      <c r="P436" s="11">
        <f>IF(C436="イベ","-",IF(F436=VLOOKUP(A436,スキル!$A:$K,11,0),0,IF(C436="ハピ",M436*10000,M436*30000)))</f>
        <v>870000</v>
      </c>
      <c r="Q436" s="15" t="str">
        <f>VLOOKUP(A436,スキル!$A$3:$M$1000,13,0)</f>
        <v>Vライン状にツムを消すよ！</v>
      </c>
    </row>
    <row r="437" spans="1:17" ht="18" customHeight="1">
      <c r="A437" s="9">
        <v>440</v>
      </c>
      <c r="B437" s="9">
        <v>114</v>
      </c>
      <c r="C437" s="14" t="s">
        <v>38</v>
      </c>
      <c r="D437" s="9" t="s">
        <v>673</v>
      </c>
      <c r="E437" s="8" t="str">
        <f t="shared" si="0"/>
        <v>常駐</v>
      </c>
      <c r="H437" s="7" t="str">
        <f>IF(F437="","",IF(F437=VLOOKUP(A437,スキル!$A:$K,11,0),"ス",VLOOKUP(A437,スキル!$A:$J,F437+4,FALSE)))</f>
        <v/>
      </c>
      <c r="I437" s="7" t="str">
        <f>IF(F437="","",IF(F437=VLOOKUP(A437,スキル!$A:$K,11,0),"キ",100/H437))</f>
        <v/>
      </c>
      <c r="J437" s="7" t="str">
        <f>IF(F437="","",IF(F437=VLOOKUP(A437,スキル!$A:$K,11,0),"ル",ROUND(G437/I437,1)))</f>
        <v/>
      </c>
      <c r="K437" s="10" t="str">
        <f>IF(F437="","",IF(F437=VLOOKUP(A437,スキル!$A:$K,11,0),"Ｍ",ROUND(H437-J437,0)))</f>
        <v/>
      </c>
      <c r="L437" s="7" t="str">
        <f ca="1">IF(F437="","",IF(F437=VLOOKUP(A437,スキル!$A:$K,11,0),"Ａ",IF(F437=VLOOKUP(A437,スキル!$A:$K,11,0)-1,0,SUM(OFFSET(スキル!$A$2,MATCH(A437,スキル!$A$3:$A$1048576,0),F437+4,1,5-F437)))))</f>
        <v/>
      </c>
      <c r="M437" s="10">
        <f>IF(F437="",VLOOKUP(A437,スキル!$A:$K,10,0),IF(F437=VLOOKUP(A437,スキル!$A:$K,11,0),"Ｘ",K437+L437))</f>
        <v>29</v>
      </c>
      <c r="N437" s="11">
        <f>IF(C437="イベ","-",VLOOKUP(A437,スキル!$A:$K,10,0)*IF(C437="ハピ",10000,30000))</f>
        <v>870000</v>
      </c>
      <c r="O437" s="11">
        <f t="shared" si="1"/>
        <v>0</v>
      </c>
      <c r="P437" s="11">
        <f>IF(C437="イベ","-",IF(F437=VLOOKUP(A437,スキル!$A:$K,11,0),0,IF(C437="ハピ",M437*10000,M437*30000)))</f>
        <v>870000</v>
      </c>
      <c r="Q437" s="15" t="str">
        <f>VLOOKUP(A437,スキル!$A$3:$M$1000,13,0)</f>
        <v>ランダムでボムを消すよ！</v>
      </c>
    </row>
    <row r="438" spans="1:17" ht="18" customHeight="1">
      <c r="A438" s="9">
        <v>441</v>
      </c>
      <c r="C438" s="9" t="s">
        <v>46</v>
      </c>
      <c r="D438" s="9" t="s">
        <v>675</v>
      </c>
      <c r="E438" s="8" t="str">
        <f t="shared" si="0"/>
        <v>期間</v>
      </c>
      <c r="H438" s="7" t="str">
        <f>IF(F438="","",IF(F438=VLOOKUP(A438,スキル!$A:$K,11,0),"ス",VLOOKUP(A438,スキル!$A:$J,F438+4,FALSE)))</f>
        <v/>
      </c>
      <c r="I438" s="7" t="str">
        <f>IF(F438="","",IF(F438=VLOOKUP(A438,スキル!$A:$K,11,0),"キ",100/H438))</f>
        <v/>
      </c>
      <c r="J438" s="7" t="str">
        <f>IF(F438="","",IF(F438=VLOOKUP(A438,スキル!$A:$K,11,0),"ル",ROUND(G438/I438,1)))</f>
        <v/>
      </c>
      <c r="K438" s="10" t="str">
        <f>IF(F438="","",IF(F438=VLOOKUP(A438,スキル!$A:$K,11,0),"Ｍ",ROUND(H438-J438,0)))</f>
        <v/>
      </c>
      <c r="L438" s="7" t="str">
        <f ca="1">IF(F438="","",IF(F438=VLOOKUP(A438,スキル!$A:$K,11,0),"Ａ",IF(F438=VLOOKUP(A438,スキル!$A:$K,11,0)-1,0,SUM(OFFSET(スキル!$A$2,MATCH(A438,スキル!$A$3:$A$1048576,0),F438+4,1,5-F438)))))</f>
        <v/>
      </c>
      <c r="M438" s="10">
        <f>IF(F438="",VLOOKUP(A438,スキル!$A:$K,10,0),IF(F438=VLOOKUP(A438,スキル!$A:$K,11,0),"Ｘ",K438+L438))</f>
        <v>36</v>
      </c>
      <c r="N438" s="11">
        <f>IF(C438="イベ","-",VLOOKUP(A438,スキル!$A:$K,10,0)*IF(C438="ハピ",10000,30000))</f>
        <v>1080000</v>
      </c>
      <c r="O438" s="11">
        <f t="shared" si="1"/>
        <v>0</v>
      </c>
      <c r="P438" s="11">
        <f>IF(C438="イベ","-",IF(F438=VLOOKUP(A438,スキル!$A:$K,11,0),0,IF(C438="ハピ",M438*10000,M438*30000)))</f>
        <v>1080000</v>
      </c>
      <c r="Q438" s="15" t="str">
        <f>VLOOKUP(A438,スキル!$A$3:$M$1000,13,0)</f>
        <v>斜めライン状にツムを消すよ！</v>
      </c>
    </row>
    <row r="439" spans="1:17" ht="18" customHeight="1">
      <c r="A439" s="9">
        <v>442</v>
      </c>
      <c r="C439" s="9" t="s">
        <v>46</v>
      </c>
      <c r="D439" s="9" t="s">
        <v>676</v>
      </c>
      <c r="E439" s="8" t="str">
        <f t="shared" si="0"/>
        <v>期間</v>
      </c>
      <c r="H439" s="7" t="str">
        <f>IF(F439="","",IF(F439=VLOOKUP(A439,スキル!$A:$K,11,0),"ス",VLOOKUP(A439,スキル!$A:$J,F439+4,FALSE)))</f>
        <v/>
      </c>
      <c r="I439" s="7" t="str">
        <f>IF(F439="","",IF(F439=VLOOKUP(A439,スキル!$A:$K,11,0),"キ",100/H439))</f>
        <v/>
      </c>
      <c r="J439" s="7" t="str">
        <f>IF(F439="","",IF(F439=VLOOKUP(A439,スキル!$A:$K,11,0),"ル",ROUND(G439/I439,1)))</f>
        <v/>
      </c>
      <c r="K439" s="10" t="str">
        <f>IF(F439="","",IF(F439=VLOOKUP(A439,スキル!$A:$K,11,0),"Ｍ",ROUND(H439-J439,0)))</f>
        <v/>
      </c>
      <c r="L439" s="7" t="str">
        <f ca="1">IF(F439="","",IF(F439=VLOOKUP(A439,スキル!$A:$K,11,0),"Ａ",IF(F439=VLOOKUP(A439,スキル!$A:$K,11,0)-1,0,SUM(OFFSET(スキル!$A$2,MATCH(A439,スキル!$A$3:$A$1048576,0),F439+4,1,5-F439)))))</f>
        <v/>
      </c>
      <c r="M439" s="10">
        <f>IF(F439="",VLOOKUP(A439,スキル!$A:$K,10,0),IF(F439=VLOOKUP(A439,スキル!$A:$K,11,0),"Ｘ",K439+L439))</f>
        <v>36</v>
      </c>
      <c r="N439" s="11">
        <f>IF(C439="イベ","-",VLOOKUP(A439,スキル!$A:$K,10,0)*IF(C439="ハピ",10000,30000))</f>
        <v>1080000</v>
      </c>
      <c r="O439" s="11">
        <f t="shared" si="1"/>
        <v>0</v>
      </c>
      <c r="P439" s="11">
        <f>IF(C439="イベ","-",IF(F439=VLOOKUP(A439,スキル!$A:$K,11,0),0,IF(C439="ハピ",M439*10000,M439*30000)))</f>
        <v>1080000</v>
      </c>
      <c r="Q439" s="15" t="str">
        <f>VLOOKUP(A439,スキル!$A$3:$M$1000,13,0)</f>
        <v>高得点ヴィジョンがでるよ　つなぐと周りの周りの周りのツムも消すよ！</v>
      </c>
    </row>
    <row r="440" spans="1:17" ht="18" customHeight="1">
      <c r="A440" s="9">
        <v>443</v>
      </c>
      <c r="C440" s="9" t="s">
        <v>46</v>
      </c>
      <c r="D440" s="9" t="s">
        <v>678</v>
      </c>
      <c r="E440" s="8" t="str">
        <f t="shared" si="0"/>
        <v>期間</v>
      </c>
      <c r="H440" s="7" t="str">
        <f>IF(F440="","",IF(F440=VLOOKUP(A440,スキル!$A:$K,11,0),"ス",VLOOKUP(A440,スキル!$A:$J,F440+4,FALSE)))</f>
        <v/>
      </c>
      <c r="I440" s="7" t="str">
        <f>IF(F440="","",IF(F440=VLOOKUP(A440,スキル!$A:$K,11,0),"キ",100/H440))</f>
        <v/>
      </c>
      <c r="J440" s="7" t="str">
        <f>IF(F440="","",IF(F440=VLOOKUP(A440,スキル!$A:$K,11,0),"ル",ROUND(G440/I440,1)))</f>
        <v/>
      </c>
      <c r="K440" s="10" t="str">
        <f>IF(F440="","",IF(F440=VLOOKUP(A440,スキル!$A:$K,11,0),"Ｍ",ROUND(H440-J440,0)))</f>
        <v/>
      </c>
      <c r="L440" s="7" t="str">
        <f ca="1">IF(F440="","",IF(F440=VLOOKUP(A440,スキル!$A:$K,11,0),"Ａ",IF(F440=VLOOKUP(A440,スキル!$A:$K,11,0)-1,0,SUM(OFFSET(スキル!$A$2,MATCH(A440,スキル!$A$3:$A$1048576,0),F440+4,1,5-F440)))))</f>
        <v/>
      </c>
      <c r="M440" s="10">
        <f>IF(F440="",VLOOKUP(A440,スキル!$A:$K,10,0),IF(F440=VLOOKUP(A440,スキル!$A:$K,11,0),"Ｘ",K440+L440))</f>
        <v>32</v>
      </c>
      <c r="N440" s="11">
        <f>IF(C440="イベ","-",VLOOKUP(A440,スキル!$A:$K,10,0)*IF(C440="ハピ",10000,30000))</f>
        <v>960000</v>
      </c>
      <c r="O440" s="11">
        <f t="shared" si="1"/>
        <v>0</v>
      </c>
      <c r="P440" s="11">
        <f>IF(C440="イベ","-",IF(F440=VLOOKUP(A440,スキル!$A:$K,11,0),0,IF(C440="ハピ",M440*10000,M440*30000)))</f>
        <v>960000</v>
      </c>
      <c r="Q440" s="15" t="str">
        <f>VLOOKUP(A440,スキル!$A$3:$M$1000,13,0)</f>
        <v>ランダムでツムを消すよ！</v>
      </c>
    </row>
    <row r="441" spans="1:17" ht="18" customHeight="1">
      <c r="A441" s="9">
        <v>444</v>
      </c>
      <c r="C441" s="9" t="s">
        <v>46</v>
      </c>
      <c r="D441" s="9" t="s">
        <v>679</v>
      </c>
      <c r="E441" s="8" t="str">
        <f t="shared" si="0"/>
        <v>期間</v>
      </c>
      <c r="H441" s="7" t="str">
        <f>IF(F441="","",IF(F441=VLOOKUP(A441,スキル!$A:$K,11,0),"ス",VLOOKUP(A441,スキル!$A:$J,F441+4,FALSE)))</f>
        <v/>
      </c>
      <c r="I441" s="7" t="str">
        <f>IF(F441="","",IF(F441=VLOOKUP(A441,スキル!$A:$K,11,0),"キ",100/H441))</f>
        <v/>
      </c>
      <c r="J441" s="7" t="str">
        <f>IF(F441="","",IF(F441=VLOOKUP(A441,スキル!$A:$K,11,0),"ル",ROUND(G441/I441,1)))</f>
        <v/>
      </c>
      <c r="K441" s="10" t="str">
        <f>IF(F441="","",IF(F441=VLOOKUP(A441,スキル!$A:$K,11,0),"Ｍ",ROUND(H441-J441,0)))</f>
        <v/>
      </c>
      <c r="L441" s="7" t="str">
        <f ca="1">IF(F441="","",IF(F441=VLOOKUP(A441,スキル!$A:$K,11,0),"Ａ",IF(F441=VLOOKUP(A441,スキル!$A:$K,11,0)-1,0,SUM(OFFSET(スキル!$A$2,MATCH(A441,スキル!$A$3:$A$1048576,0),F441+4,1,5-F441)))))</f>
        <v/>
      </c>
      <c r="M441" s="10">
        <f>IF(F441="",VLOOKUP(A441,スキル!$A:$K,10,0),IF(F441=VLOOKUP(A441,スキル!$A:$K,11,0),"Ｘ",K441+L441))</f>
        <v>32</v>
      </c>
      <c r="N441" s="11">
        <f>IF(C441="イベ","-",VLOOKUP(A441,スキル!$A:$K,10,0)*IF(C441="ハピ",10000,30000))</f>
        <v>960000</v>
      </c>
      <c r="O441" s="11">
        <f t="shared" si="1"/>
        <v>0</v>
      </c>
      <c r="P441" s="11">
        <f>IF(C441="イベ","-",IF(F441=VLOOKUP(A441,スキル!$A:$K,11,0),0,IF(C441="ハピ",M441*10000,M441*30000)))</f>
        <v>960000</v>
      </c>
      <c r="Q441" s="15" t="str">
        <f>VLOOKUP(A441,スキル!$A$3:$M$1000,13,0)</f>
        <v>ランダムでツムが大きくなるよ！</v>
      </c>
    </row>
    <row r="442" spans="1:17" ht="18" customHeight="1">
      <c r="A442" s="9">
        <v>445</v>
      </c>
      <c r="C442" s="9" t="s">
        <v>46</v>
      </c>
      <c r="D442" s="9" t="s">
        <v>680</v>
      </c>
      <c r="E442" s="8" t="str">
        <f t="shared" si="0"/>
        <v>期間</v>
      </c>
      <c r="H442" s="7" t="str">
        <f>IF(F442="","",IF(F442=VLOOKUP(A442,スキル!$A:$K,11,0),"ス",VLOOKUP(A442,スキル!$A:$J,F442+4,FALSE)))</f>
        <v/>
      </c>
      <c r="I442" s="7" t="str">
        <f>IF(F442="","",IF(F442=VLOOKUP(A442,スキル!$A:$K,11,0),"キ",100/H442))</f>
        <v/>
      </c>
      <c r="J442" s="7" t="str">
        <f>IF(F442="","",IF(F442=VLOOKUP(A442,スキル!$A:$K,11,0),"ル",ROUND(G442/I442,1)))</f>
        <v/>
      </c>
      <c r="K442" s="10" t="str">
        <f>IF(F442="","",IF(F442=VLOOKUP(A442,スキル!$A:$K,11,0),"Ｍ",ROUND(H442-J442,0)))</f>
        <v/>
      </c>
      <c r="L442" s="7" t="str">
        <f ca="1">IF(F442="","",IF(F442=VLOOKUP(A442,スキル!$A:$K,11,0),"Ａ",IF(F442=VLOOKUP(A442,スキル!$A:$K,11,0)-1,0,SUM(OFFSET(スキル!$A$2,MATCH(A442,スキル!$A$3:$A$1048576,0),F442+4,1,5-F442)))))</f>
        <v/>
      </c>
      <c r="M442" s="10">
        <f>IF(F442="",VLOOKUP(A442,スキル!$A:$K,10,0),IF(F442=VLOOKUP(A442,スキル!$A:$K,11,0),"Ｘ",K442+L442))</f>
        <v>32</v>
      </c>
      <c r="N442" s="11">
        <f>IF(C442="イベ","-",VLOOKUP(A442,スキル!$A:$K,10,0)*IF(C442="ハピ",10000,30000))</f>
        <v>960000</v>
      </c>
      <c r="O442" s="11">
        <f t="shared" si="1"/>
        <v>0</v>
      </c>
      <c r="P442" s="11">
        <f>IF(C442="イベ","-",IF(F442=VLOOKUP(A442,スキル!$A:$K,11,0),0,IF(C442="ハピ",M442*10000,M442*30000)))</f>
        <v>960000</v>
      </c>
      <c r="Q442" s="15" t="str">
        <f>VLOOKUP(A442,スキル!$A$3:$M$1000,13,0)</f>
        <v>サークル状にツムを消すよ！</v>
      </c>
    </row>
    <row r="443" spans="1:17" ht="18" customHeight="1">
      <c r="A443" s="9">
        <v>446</v>
      </c>
      <c r="C443" s="9" t="s">
        <v>46</v>
      </c>
      <c r="D443" s="9" t="s">
        <v>682</v>
      </c>
      <c r="E443" s="8" t="str">
        <f t="shared" si="0"/>
        <v>期間</v>
      </c>
      <c r="H443" s="7" t="str">
        <f>IF(F443="","",IF(F443=VLOOKUP(A443,スキル!$A:$K,11,0),"ス",VLOOKUP(A443,スキル!$A:$J,F443+4,FALSE)))</f>
        <v/>
      </c>
      <c r="I443" s="7" t="str">
        <f>IF(F443="","",IF(F443=VLOOKUP(A443,スキル!$A:$K,11,0),"キ",100/H443))</f>
        <v/>
      </c>
      <c r="J443" s="7" t="str">
        <f>IF(F443="","",IF(F443=VLOOKUP(A443,スキル!$A:$K,11,0),"ル",ROUND(G443/I443,1)))</f>
        <v/>
      </c>
      <c r="K443" s="10" t="str">
        <f>IF(F443="","",IF(F443=VLOOKUP(A443,スキル!$A:$K,11,0),"Ｍ",ROUND(H443-J443,0)))</f>
        <v/>
      </c>
      <c r="L443" s="7" t="str">
        <f ca="1">IF(F443="","",IF(F443=VLOOKUP(A443,スキル!$A:$K,11,0),"Ａ",IF(F443=VLOOKUP(A443,スキル!$A:$K,11,0)-1,0,SUM(OFFSET(スキル!$A$2,MATCH(A443,スキル!$A$3:$A$1048576,0),F443+4,1,5-F443)))))</f>
        <v/>
      </c>
      <c r="M443" s="10">
        <f>IF(F443="",VLOOKUP(A443,スキル!$A:$K,10,0),IF(F443=VLOOKUP(A443,スキル!$A:$K,11,0),"Ｘ",K443+L443))</f>
        <v>32</v>
      </c>
      <c r="N443" s="11">
        <f>IF(C443="イベ","-",VLOOKUP(A443,スキル!$A:$K,10,0)*IF(C443="ハピ",10000,30000))</f>
        <v>960000</v>
      </c>
      <c r="O443" s="11">
        <f t="shared" si="1"/>
        <v>0</v>
      </c>
      <c r="P443" s="11">
        <f>IF(C443="イベ","-",IF(F443=VLOOKUP(A443,スキル!$A:$K,11,0),0,IF(C443="ハピ",M443*10000,M443*30000)))</f>
        <v>960000</v>
      </c>
      <c r="Q443" s="15" t="str">
        <f>VLOOKUP(A443,スキル!$A$3:$M$1000,13,0)</f>
        <v>ボムが発生するよ！</v>
      </c>
    </row>
    <row r="444" spans="1:17" ht="18" customHeight="1">
      <c r="A444" s="9">
        <v>447</v>
      </c>
      <c r="C444" s="9" t="s">
        <v>46</v>
      </c>
      <c r="D444" s="9" t="s">
        <v>683</v>
      </c>
      <c r="E444" s="8" t="str">
        <f t="shared" si="0"/>
        <v>期間</v>
      </c>
      <c r="H444" s="7" t="str">
        <f>IF(F444="","",IF(F444=VLOOKUP(A444,スキル!$A:$K,11,0),"ス",VLOOKUP(A444,スキル!$A:$J,F444+4,FALSE)))</f>
        <v/>
      </c>
      <c r="I444" s="7" t="str">
        <f>IF(F444="","",IF(F444=VLOOKUP(A444,スキル!$A:$K,11,0),"キ",100/H444))</f>
        <v/>
      </c>
      <c r="J444" s="7" t="str">
        <f>IF(F444="","",IF(F444=VLOOKUP(A444,スキル!$A:$K,11,0),"ル",ROUND(G444/I444,1)))</f>
        <v/>
      </c>
      <c r="K444" s="10" t="str">
        <f>IF(F444="","",IF(F444=VLOOKUP(A444,スキル!$A:$K,11,0),"Ｍ",ROUND(H444-J444,0)))</f>
        <v/>
      </c>
      <c r="L444" s="7" t="str">
        <f ca="1">IF(F444="","",IF(F444=VLOOKUP(A444,スキル!$A:$K,11,0),"Ａ",IF(F444=VLOOKUP(A444,スキル!$A:$K,11,0)-1,0,SUM(OFFSET(スキル!$A$2,MATCH(A444,スキル!$A$3:$A$1048576,0),F444+4,1,5-F444)))))</f>
        <v/>
      </c>
      <c r="M444" s="10">
        <f>IF(F444="",VLOOKUP(A444,スキル!$A:$K,10,0),IF(F444=VLOOKUP(A444,スキル!$A:$K,11,0),"Ｘ",K444+L444))</f>
        <v>36</v>
      </c>
      <c r="N444" s="11">
        <f>IF(C444="イベ","-",VLOOKUP(A444,スキル!$A:$K,10,0)*IF(C444="ハピ",10000,30000))</f>
        <v>1080000</v>
      </c>
      <c r="O444" s="11">
        <f t="shared" si="1"/>
        <v>0</v>
      </c>
      <c r="P444" s="11">
        <f>IF(C444="イベ","-",IF(F444=VLOOKUP(A444,スキル!$A:$K,11,0),0,IF(C444="ハピ",M444*10000,M444*30000)))</f>
        <v>1080000</v>
      </c>
      <c r="Q444" s="15" t="str">
        <f>VLOOKUP(A444,スキル!$A$3:$M$1000,13,0)</f>
        <v>2種類のスキルを使えるよ！</v>
      </c>
    </row>
    <row r="445" spans="1:17" ht="18" customHeight="1">
      <c r="A445" s="9">
        <v>448</v>
      </c>
      <c r="C445" s="9" t="s">
        <v>46</v>
      </c>
      <c r="D445" s="9" t="s">
        <v>684</v>
      </c>
      <c r="E445" s="8" t="str">
        <f t="shared" si="0"/>
        <v>期間</v>
      </c>
      <c r="H445" s="7" t="str">
        <f>IF(F445="","",IF(F445=VLOOKUP(A445,スキル!$A:$K,11,0),"ス",VLOOKUP(A445,スキル!$A:$J,F445+4,FALSE)))</f>
        <v/>
      </c>
      <c r="I445" s="7" t="str">
        <f>IF(F445="","",IF(F445=VLOOKUP(A445,スキル!$A:$K,11,0),"キ",100/H445))</f>
        <v/>
      </c>
      <c r="J445" s="7" t="str">
        <f>IF(F445="","",IF(F445=VLOOKUP(A445,スキル!$A:$K,11,0),"ル",ROUND(G445/I445,1)))</f>
        <v/>
      </c>
      <c r="K445" s="10" t="str">
        <f>IF(F445="","",IF(F445=VLOOKUP(A445,スキル!$A:$K,11,0),"Ｍ",ROUND(H445-J445,0)))</f>
        <v/>
      </c>
      <c r="L445" s="7" t="str">
        <f ca="1">IF(F445="","",IF(F445=VLOOKUP(A445,スキル!$A:$K,11,0),"Ａ",IF(F445=VLOOKUP(A445,スキル!$A:$K,11,0)-1,0,SUM(OFFSET(スキル!$A$2,MATCH(A445,スキル!$A$3:$A$1048576,0),F445+4,1,5-F445)))))</f>
        <v/>
      </c>
      <c r="M445" s="10">
        <f>IF(F445="",VLOOKUP(A445,スキル!$A:$K,10,0),IF(F445=VLOOKUP(A445,スキル!$A:$K,11,0),"Ｘ",K445+L445))</f>
        <v>32</v>
      </c>
      <c r="N445" s="11">
        <f>IF(C445="イベ","-",VLOOKUP(A445,スキル!$A:$K,10,0)*IF(C445="ハピ",10000,30000))</f>
        <v>960000</v>
      </c>
      <c r="O445" s="11">
        <f t="shared" si="1"/>
        <v>0</v>
      </c>
      <c r="P445" s="11">
        <f>IF(C445="イベ","-",IF(F445=VLOOKUP(A445,スキル!$A:$K,11,0),0,IF(C445="ハピ",M445*10000,M445*30000)))</f>
        <v>960000</v>
      </c>
      <c r="Q445" s="15" t="str">
        <f>VLOOKUP(A445,スキル!$A$3:$M$1000,13,0)</f>
        <v>縦ライン状にツムを消すよ！</v>
      </c>
    </row>
    <row r="446" spans="1:17" ht="18" customHeight="1">
      <c r="A446" s="9">
        <v>449</v>
      </c>
      <c r="C446" s="9" t="s">
        <v>46</v>
      </c>
      <c r="D446" s="9" t="s">
        <v>685</v>
      </c>
      <c r="E446" s="8" t="str">
        <f t="shared" si="0"/>
        <v>期間</v>
      </c>
      <c r="H446" s="7" t="str">
        <f>IF(F446="","",IF(F446=VLOOKUP(A446,スキル!$A:$K,11,0),"ス",VLOOKUP(A446,スキル!$A:$J,F446+4,FALSE)))</f>
        <v/>
      </c>
      <c r="I446" s="7" t="str">
        <f>IF(F446="","",IF(F446=VLOOKUP(A446,スキル!$A:$K,11,0),"キ",100/H446))</f>
        <v/>
      </c>
      <c r="J446" s="7" t="str">
        <f>IF(F446="","",IF(F446=VLOOKUP(A446,スキル!$A:$K,11,0),"ル",ROUND(G446/I446,1)))</f>
        <v/>
      </c>
      <c r="K446" s="10" t="str">
        <f>IF(F446="","",IF(F446=VLOOKUP(A446,スキル!$A:$K,11,0),"Ｍ",ROUND(H446-J446,0)))</f>
        <v/>
      </c>
      <c r="L446" s="7" t="str">
        <f ca="1">IF(F446="","",IF(F446=VLOOKUP(A446,スキル!$A:$K,11,0),"Ａ",IF(F446=VLOOKUP(A446,スキル!$A:$K,11,0)-1,0,SUM(OFFSET(スキル!$A$2,MATCH(A446,スキル!$A$3:$A$1048576,0),F446+4,1,5-F446)))))</f>
        <v/>
      </c>
      <c r="M446" s="10">
        <f>IF(F446="",VLOOKUP(A446,スキル!$A:$K,10,0),IF(F446=VLOOKUP(A446,スキル!$A:$K,11,0),"Ｘ",K446+L446))</f>
        <v>32</v>
      </c>
      <c r="N446" s="11">
        <f>IF(C446="イベ","-",VLOOKUP(A446,スキル!$A:$K,10,0)*IF(C446="ハピ",10000,30000))</f>
        <v>960000</v>
      </c>
      <c r="O446" s="11">
        <f t="shared" si="1"/>
        <v>0</v>
      </c>
      <c r="P446" s="11">
        <f>IF(C446="イベ","-",IF(F446=VLOOKUP(A446,スキル!$A:$K,11,0),0,IF(C446="ハピ",M446*10000,M446*30000)))</f>
        <v>960000</v>
      </c>
      <c r="Q446" s="15" t="str">
        <f>VLOOKUP(A446,スキル!$A$3:$M$1000,13,0)</f>
        <v>ランダムでボムが発生するよ！</v>
      </c>
    </row>
    <row r="447" spans="1:17" ht="18" customHeight="1">
      <c r="A447" s="9">
        <v>450</v>
      </c>
      <c r="C447" s="9" t="s">
        <v>46</v>
      </c>
      <c r="D447" s="9" t="s">
        <v>686</v>
      </c>
      <c r="E447" s="8" t="str">
        <f t="shared" si="0"/>
        <v>期間</v>
      </c>
      <c r="H447" s="7" t="str">
        <f>IF(F447="","",IF(F447=VLOOKUP(A447,スキル!$A:$K,11,0),"ス",VLOOKUP(A447,スキル!$A:$J,F447+4,FALSE)))</f>
        <v/>
      </c>
      <c r="I447" s="7" t="str">
        <f>IF(F447="","",IF(F447=VLOOKUP(A447,スキル!$A:$K,11,0),"キ",100/H447))</f>
        <v/>
      </c>
      <c r="J447" s="7" t="str">
        <f>IF(F447="","",IF(F447=VLOOKUP(A447,スキル!$A:$K,11,0),"ル",ROUND(G447/I447,1)))</f>
        <v/>
      </c>
      <c r="K447" s="10" t="str">
        <f>IF(F447="","",IF(F447=VLOOKUP(A447,スキル!$A:$K,11,0),"Ｍ",ROUND(H447-J447,0)))</f>
        <v/>
      </c>
      <c r="L447" s="7" t="str">
        <f ca="1">IF(F447="","",IF(F447=VLOOKUP(A447,スキル!$A:$K,11,0),"Ａ",IF(F447=VLOOKUP(A447,スキル!$A:$K,11,0)-1,0,SUM(OFFSET(スキル!$A$2,MATCH(A447,スキル!$A$3:$A$1048576,0),F447+4,1,5-F447)))))</f>
        <v/>
      </c>
      <c r="M447" s="10">
        <f>IF(F447="",VLOOKUP(A447,スキル!$A:$K,10,0),IF(F447=VLOOKUP(A447,スキル!$A:$K,11,0),"Ｘ",K447+L447))</f>
        <v>29</v>
      </c>
      <c r="N447" s="11">
        <f>IF(C447="イベ","-",VLOOKUP(A447,スキル!$A:$K,10,0)*IF(C447="ハピ",10000,30000))</f>
        <v>870000</v>
      </c>
      <c r="O447" s="11">
        <f t="shared" si="1"/>
        <v>0</v>
      </c>
      <c r="P447" s="11">
        <f>IF(C447="イベ","-",IF(F447=VLOOKUP(A447,スキル!$A:$K,11,0),0,IF(C447="ハピ",M447*10000,M447*30000)))</f>
        <v>870000</v>
      </c>
      <c r="Q447" s="15" t="str">
        <f>VLOOKUP(A447,スキル!$A$3:$M$1000,13,0)</f>
        <v>画面下のツムをまとめて消すよ！</v>
      </c>
    </row>
    <row r="448" spans="1:17" ht="18" customHeight="1">
      <c r="A448" s="9">
        <v>451</v>
      </c>
      <c r="C448" s="9" t="s">
        <v>46</v>
      </c>
      <c r="D448" s="9" t="s">
        <v>687</v>
      </c>
      <c r="E448" s="8" t="str">
        <f t="shared" si="0"/>
        <v>期間</v>
      </c>
      <c r="H448" s="7" t="str">
        <f>IF(F448="","",IF(F448=VLOOKUP(A448,スキル!$A:$K,11,0),"ス",VLOOKUP(A448,スキル!$A:$J,F448+4,FALSE)))</f>
        <v/>
      </c>
      <c r="I448" s="7" t="str">
        <f>IF(F448="","",IF(F448=VLOOKUP(A448,スキル!$A:$K,11,0),"キ",100/H448))</f>
        <v/>
      </c>
      <c r="J448" s="7" t="str">
        <f>IF(F448="","",IF(F448=VLOOKUP(A448,スキル!$A:$K,11,0),"ル",ROUND(G448/I448,1)))</f>
        <v/>
      </c>
      <c r="K448" s="10" t="str">
        <f>IF(F448="","",IF(F448=VLOOKUP(A448,スキル!$A:$K,11,0),"Ｍ",ROUND(H448-J448,0)))</f>
        <v/>
      </c>
      <c r="L448" s="7" t="str">
        <f ca="1">IF(F448="","",IF(F448=VLOOKUP(A448,スキル!$A:$K,11,0),"Ａ",IF(F448=VLOOKUP(A448,スキル!$A:$K,11,0)-1,0,SUM(OFFSET(スキル!$A$2,MATCH(A448,スキル!$A$3:$A$1048576,0),F448+4,1,5-F448)))))</f>
        <v/>
      </c>
      <c r="M448" s="10">
        <f>IF(F448="",VLOOKUP(A448,スキル!$A:$K,10,0),IF(F448=VLOOKUP(A448,スキル!$A:$K,11,0),"Ｘ",K448+L448))</f>
        <v>29</v>
      </c>
      <c r="N448" s="11">
        <f>IF(C448="イベ","-",VLOOKUP(A448,スキル!$A:$K,10,0)*IF(C448="ハピ",10000,30000))</f>
        <v>870000</v>
      </c>
      <c r="O448" s="11">
        <f t="shared" si="1"/>
        <v>0</v>
      </c>
      <c r="P448" s="11">
        <f>IF(C448="イベ","-",IF(F448=VLOOKUP(A448,スキル!$A:$K,11,0),0,IF(C448="ハピ",M448*10000,M448*30000)))</f>
        <v>870000</v>
      </c>
      <c r="Q448" s="15" t="str">
        <f>VLOOKUP(A448,スキル!$A$3:$M$1000,13,0)</f>
        <v>違うツム同士をつなげて一緒に周りのツムを消すよ！</v>
      </c>
    </row>
    <row r="449" spans="1:17" ht="18" customHeight="1">
      <c r="A449" s="9">
        <v>452</v>
      </c>
      <c r="C449" s="9" t="s">
        <v>46</v>
      </c>
      <c r="D449" s="9" t="s">
        <v>689</v>
      </c>
      <c r="E449" s="8" t="str">
        <f t="shared" si="0"/>
        <v>期間</v>
      </c>
      <c r="H449" s="7" t="str">
        <f>IF(F449="","",IF(F449=VLOOKUP(A449,スキル!$A:$K,11,0),"ス",VLOOKUP(A449,スキル!$A:$J,F449+4,FALSE)))</f>
        <v/>
      </c>
      <c r="I449" s="7" t="str">
        <f>IF(F449="","",IF(F449=VLOOKUP(A449,スキル!$A:$K,11,0),"キ",100/H449))</f>
        <v/>
      </c>
      <c r="J449" s="7" t="str">
        <f>IF(F449="","",IF(F449=VLOOKUP(A449,スキル!$A:$K,11,0),"ル",ROUND(G449/I449,1)))</f>
        <v/>
      </c>
      <c r="K449" s="10" t="str">
        <f>IF(F449="","",IF(F449=VLOOKUP(A449,スキル!$A:$K,11,0),"Ｍ",ROUND(H449-J449,0)))</f>
        <v/>
      </c>
      <c r="L449" s="7" t="str">
        <f ca="1">IF(F449="","",IF(F449=VLOOKUP(A449,スキル!$A:$K,11,0),"Ａ",IF(F449=VLOOKUP(A449,スキル!$A:$K,11,0)-1,0,SUM(OFFSET(スキル!$A$2,MATCH(A449,スキル!$A$3:$A$1048576,0),F449+4,1,5-F449)))))</f>
        <v/>
      </c>
      <c r="M449" s="10">
        <f>IF(F449="",VLOOKUP(A449,スキル!$A:$K,10,0),IF(F449=VLOOKUP(A449,スキル!$A:$K,11,0),"Ｘ",K449+L449))</f>
        <v>32</v>
      </c>
      <c r="N449" s="11">
        <f>IF(C449="イベ","-",VLOOKUP(A449,スキル!$A:$K,10,0)*IF(C449="ハピ",10000,30000))</f>
        <v>960000</v>
      </c>
      <c r="O449" s="11">
        <f t="shared" si="1"/>
        <v>0</v>
      </c>
      <c r="P449" s="11">
        <f>IF(C449="イベ","-",IF(F449=VLOOKUP(A449,スキル!$A:$K,11,0),0,IF(C449="ハピ",M449*10000,M449*30000)))</f>
        <v>960000</v>
      </c>
      <c r="Q449" s="15" t="str">
        <f>VLOOKUP(A449,スキル!$A$3:$M$1000,13,0)</f>
        <v>少しの間ツナ缶と高得点グリムがでるよ　つなぐと周りのツムも消すよ！</v>
      </c>
    </row>
    <row r="450" spans="1:17" ht="18" customHeight="1">
      <c r="A450" s="9">
        <v>453</v>
      </c>
      <c r="C450" s="9" t="s">
        <v>46</v>
      </c>
      <c r="D450" s="9" t="s">
        <v>691</v>
      </c>
      <c r="E450" s="8" t="str">
        <f t="shared" si="0"/>
        <v>期間</v>
      </c>
      <c r="H450" s="7" t="str">
        <f>IF(F450="","",IF(F450=VLOOKUP(A450,スキル!$A:$K,11,0),"ス",VLOOKUP(A450,スキル!$A:$J,F450+4,FALSE)))</f>
        <v/>
      </c>
      <c r="I450" s="7" t="str">
        <f>IF(F450="","",IF(F450=VLOOKUP(A450,スキル!$A:$K,11,0),"キ",100/H450))</f>
        <v/>
      </c>
      <c r="J450" s="7" t="str">
        <f>IF(F450="","",IF(F450=VLOOKUP(A450,スキル!$A:$K,11,0),"ル",ROUND(G450/I450,1)))</f>
        <v/>
      </c>
      <c r="K450" s="10" t="str">
        <f>IF(F450="","",IF(F450=VLOOKUP(A450,スキル!$A:$K,11,0),"Ｍ",ROUND(H450-J450,0)))</f>
        <v/>
      </c>
      <c r="L450" s="7" t="str">
        <f ca="1">IF(F450="","",IF(F450=VLOOKUP(A450,スキル!$A:$K,11,0),"Ａ",IF(F450=VLOOKUP(A450,スキル!$A:$K,11,0)-1,0,SUM(OFFSET(スキル!$A$2,MATCH(A450,スキル!$A$3:$A$1048576,0),F450+4,1,5-F450)))))</f>
        <v/>
      </c>
      <c r="M450" s="10">
        <f>IF(F450="",VLOOKUP(A450,スキル!$A:$K,10,0),IF(F450=VLOOKUP(A450,スキル!$A:$K,11,0),"Ｘ",K450+L450))</f>
        <v>36</v>
      </c>
      <c r="N450" s="11">
        <f>IF(C450="イベ","-",VLOOKUP(A450,スキル!$A:$K,10,0)*IF(C450="ハピ",10000,30000))</f>
        <v>1080000</v>
      </c>
      <c r="O450" s="11">
        <f t="shared" si="1"/>
        <v>0</v>
      </c>
      <c r="P450" s="11">
        <f>IF(C450="イベ","-",IF(F450=VLOOKUP(A450,スキル!$A:$K,11,0),0,IF(C450="ハピ",M450*10000,M450*30000)))</f>
        <v>1080000</v>
      </c>
      <c r="Q450" s="15" t="str">
        <f>VLOOKUP(A450,スキル!$A$3:$M$1000,13,0)</f>
        <v>少しの間2種類だけになるよ！</v>
      </c>
    </row>
    <row r="451" spans="1:17" ht="18" customHeight="1">
      <c r="A451" s="9">
        <v>454</v>
      </c>
      <c r="C451" s="9" t="s">
        <v>46</v>
      </c>
      <c r="D451" s="9" t="s">
        <v>692</v>
      </c>
      <c r="E451" s="8" t="str">
        <f t="shared" si="0"/>
        <v>期間</v>
      </c>
      <c r="H451" s="7" t="str">
        <f>IF(F451="","",IF(F451=VLOOKUP(A451,スキル!$A:$K,11,0),"ス",VLOOKUP(A451,スキル!$A:$J,F451+4,FALSE)))</f>
        <v/>
      </c>
      <c r="I451" s="7" t="str">
        <f>IF(F451="","",IF(F451=VLOOKUP(A451,スキル!$A:$K,11,0),"キ",100/H451))</f>
        <v/>
      </c>
      <c r="J451" s="7" t="str">
        <f>IF(F451="","",IF(F451=VLOOKUP(A451,スキル!$A:$K,11,0),"ル",ROUND(G451/I451,1)))</f>
        <v/>
      </c>
      <c r="K451" s="10" t="str">
        <f>IF(F451="","",IF(F451=VLOOKUP(A451,スキル!$A:$K,11,0),"Ｍ",ROUND(H451-J451,0)))</f>
        <v/>
      </c>
      <c r="L451" s="7" t="str">
        <f ca="1">IF(F451="","",IF(F451=VLOOKUP(A451,スキル!$A:$K,11,0),"Ａ",IF(F451=VLOOKUP(A451,スキル!$A:$K,11,0)-1,0,SUM(OFFSET(スキル!$A$2,MATCH(A451,スキル!$A$3:$A$1048576,0),F451+4,1,5-F451)))))</f>
        <v/>
      </c>
      <c r="M451" s="10">
        <f>IF(F451="",VLOOKUP(A451,スキル!$A:$K,10,0),IF(F451=VLOOKUP(A451,スキル!$A:$K,11,0),"Ｘ",K451+L451))</f>
        <v>32</v>
      </c>
      <c r="N451" s="11">
        <f>IF(C451="イベ","-",VLOOKUP(A451,スキル!$A:$K,10,0)*IF(C451="ハピ",10000,30000))</f>
        <v>960000</v>
      </c>
      <c r="O451" s="11">
        <f t="shared" si="1"/>
        <v>0</v>
      </c>
      <c r="P451" s="11">
        <f>IF(C451="イベ","-",IF(F451=VLOOKUP(A451,スキル!$A:$K,11,0),0,IF(C451="ハピ",M451*10000,M451*30000)))</f>
        <v>960000</v>
      </c>
      <c r="Q451" s="15" t="str">
        <f>VLOOKUP(A451,スキル!$A$3:$M$1000,13,0)</f>
        <v>クロス＋縦ライン状にツムを消すよ！</v>
      </c>
    </row>
    <row r="452" spans="1:17" ht="18" customHeight="1">
      <c r="A452" s="9">
        <v>455</v>
      </c>
      <c r="C452" s="9" t="s">
        <v>46</v>
      </c>
      <c r="D452" s="9" t="s">
        <v>694</v>
      </c>
      <c r="E452" s="8" t="str">
        <f t="shared" si="0"/>
        <v>期間</v>
      </c>
      <c r="H452" s="7" t="str">
        <f>IF(F452="","",IF(F452=VLOOKUP(A452,スキル!$A:$K,11,0),"ス",VLOOKUP(A452,スキル!$A:$J,F452+4,FALSE)))</f>
        <v/>
      </c>
      <c r="I452" s="7" t="str">
        <f>IF(F452="","",IF(F452=VLOOKUP(A452,スキル!$A:$K,11,0),"キ",100/H452))</f>
        <v/>
      </c>
      <c r="J452" s="7" t="str">
        <f>IF(F452="","",IF(F452=VLOOKUP(A452,スキル!$A:$K,11,0),"ル",ROUND(G452/I452,1)))</f>
        <v/>
      </c>
      <c r="K452" s="10" t="str">
        <f>IF(F452="","",IF(F452=VLOOKUP(A452,スキル!$A:$K,11,0),"Ｍ",ROUND(H452-J452,0)))</f>
        <v/>
      </c>
      <c r="L452" s="7" t="str">
        <f ca="1">IF(F452="","",IF(F452=VLOOKUP(A452,スキル!$A:$K,11,0),"Ａ",IF(F452=VLOOKUP(A452,スキル!$A:$K,11,0)-1,0,SUM(OFFSET(スキル!$A$2,MATCH(A452,スキル!$A$3:$A$1048576,0),F452+4,1,5-F452)))))</f>
        <v/>
      </c>
      <c r="M452" s="10">
        <f>IF(F452="",VLOOKUP(A452,スキル!$A:$K,10,0),IF(F452=VLOOKUP(A452,スキル!$A:$K,11,0),"Ｘ",K452+L452))</f>
        <v>36</v>
      </c>
      <c r="N452" s="11">
        <f>IF(C452="イベ","-",VLOOKUP(A452,スキル!$A:$K,10,0)*IF(C452="ハピ",10000,30000))</f>
        <v>1080000</v>
      </c>
      <c r="O452" s="11">
        <f t="shared" si="1"/>
        <v>0</v>
      </c>
      <c r="P452" s="11">
        <f>IF(C452="イベ","-",IF(F452=VLOOKUP(A452,スキル!$A:$K,11,0),0,IF(C452="ハピ",M452*10000,M452*30000)))</f>
        <v>1080000</v>
      </c>
      <c r="Q452" s="15" t="str">
        <f>VLOOKUP(A452,スキル!$A$3:$M$1000,13,0)</f>
        <v>横ライン状＋画面中央のツムを消すよ！</v>
      </c>
    </row>
    <row r="453" spans="1:17" ht="18" customHeight="1">
      <c r="A453" s="9">
        <v>456</v>
      </c>
      <c r="C453" s="9" t="s">
        <v>46</v>
      </c>
      <c r="D453" s="9" t="s">
        <v>696</v>
      </c>
      <c r="E453" s="8" t="str">
        <f t="shared" si="0"/>
        <v>期間</v>
      </c>
      <c r="H453" s="7" t="str">
        <f>IF(F453="","",IF(F453=VLOOKUP(A453,スキル!$A:$K,11,0),"ス",VLOOKUP(A453,スキル!$A:$J,F453+4,FALSE)))</f>
        <v/>
      </c>
      <c r="I453" s="7" t="str">
        <f>IF(F453="","",IF(F453=VLOOKUP(A453,スキル!$A:$K,11,0),"キ",100/H453))</f>
        <v/>
      </c>
      <c r="J453" s="7" t="str">
        <f>IF(F453="","",IF(F453=VLOOKUP(A453,スキル!$A:$K,11,0),"ル",ROUND(G453/I453,1)))</f>
        <v/>
      </c>
      <c r="K453" s="10" t="str">
        <f>IF(F453="","",IF(F453=VLOOKUP(A453,スキル!$A:$K,11,0),"Ｍ",ROUND(H453-J453,0)))</f>
        <v/>
      </c>
      <c r="L453" s="7" t="str">
        <f ca="1">IF(F453="","",IF(F453=VLOOKUP(A453,スキル!$A:$K,11,0),"Ａ",IF(F453=VLOOKUP(A453,スキル!$A:$K,11,0)-1,0,SUM(OFFSET(スキル!$A$2,MATCH(A453,スキル!$A$3:$A$1048576,0),F453+4,1,5-F453)))))</f>
        <v/>
      </c>
      <c r="M453" s="10">
        <f>IF(F453="",VLOOKUP(A453,スキル!$A:$K,10,0),IF(F453=VLOOKUP(A453,スキル!$A:$K,11,0),"Ｘ",K453+L453))</f>
        <v>29</v>
      </c>
      <c r="N453" s="11">
        <f>IF(C453="イベ","-",VLOOKUP(A453,スキル!$A:$K,10,0)*IF(C453="ハピ",10000,30000))</f>
        <v>870000</v>
      </c>
      <c r="O453" s="11">
        <f t="shared" si="1"/>
        <v>0</v>
      </c>
      <c r="P453" s="11">
        <f>IF(C453="イベ","-",IF(F453=VLOOKUP(A453,スキル!$A:$K,11,0),0,IF(C453="ハピ",M453*10000,M453*30000)))</f>
        <v>870000</v>
      </c>
      <c r="Q453" s="15" t="str">
        <f>VLOOKUP(A453,スキル!$A$3:$M$1000,13,0)</f>
        <v>数ヶ所でまとまってツムを消すよ！</v>
      </c>
    </row>
    <row r="454" spans="1:17" ht="18" customHeight="1">
      <c r="A454" s="9">
        <v>457</v>
      </c>
      <c r="C454" s="9" t="s">
        <v>46</v>
      </c>
      <c r="D454" s="9" t="s">
        <v>697</v>
      </c>
      <c r="E454" s="8" t="str">
        <f t="shared" si="0"/>
        <v>期間</v>
      </c>
      <c r="H454" s="7" t="str">
        <f>IF(F454="","",IF(F454=VLOOKUP(A454,スキル!$A:$K,11,0),"ス",VLOOKUP(A454,スキル!$A:$J,F454+4,FALSE)))</f>
        <v/>
      </c>
      <c r="I454" s="7" t="str">
        <f>IF(F454="","",IF(F454=VLOOKUP(A454,スキル!$A:$K,11,0),"キ",100/H454))</f>
        <v/>
      </c>
      <c r="J454" s="7" t="str">
        <f>IF(F454="","",IF(F454=VLOOKUP(A454,スキル!$A:$K,11,0),"ル",ROUND(G454/I454,1)))</f>
        <v/>
      </c>
      <c r="K454" s="10" t="str">
        <f>IF(F454="","",IF(F454=VLOOKUP(A454,スキル!$A:$K,11,0),"Ｍ",ROUND(H454-J454,0)))</f>
        <v/>
      </c>
      <c r="L454" s="7" t="str">
        <f ca="1">IF(F454="","",IF(F454=VLOOKUP(A454,スキル!$A:$K,11,0),"Ａ",IF(F454=VLOOKUP(A454,スキル!$A:$K,11,0)-1,0,SUM(OFFSET(スキル!$A$2,MATCH(A454,スキル!$A$3:$A$1048576,0),F454+4,1,5-F454)))))</f>
        <v/>
      </c>
      <c r="M454" s="10">
        <f>IF(F454="",VLOOKUP(A454,スキル!$A:$K,10,0),IF(F454=VLOOKUP(A454,スキル!$A:$K,11,0),"Ｘ",K454+L454))</f>
        <v>36</v>
      </c>
      <c r="N454" s="11">
        <f>IF(C454="イベ","-",VLOOKUP(A454,スキル!$A:$K,10,0)*IF(C454="ハピ",10000,30000))</f>
        <v>1080000</v>
      </c>
      <c r="O454" s="11">
        <f t="shared" si="1"/>
        <v>0</v>
      </c>
      <c r="P454" s="11">
        <f>IF(C454="イベ","-",IF(F454=VLOOKUP(A454,スキル!$A:$K,11,0),0,IF(C454="ハピ",M454*10000,M454*30000)))</f>
        <v>1080000</v>
      </c>
      <c r="Q454" s="15" t="str">
        <f>VLOOKUP(A454,スキル!$A$3:$M$1000,13,0)</f>
        <v>フィーバーがはじまりつなげたツムと一緒にまわりのツムを茨でからめるよ！</v>
      </c>
    </row>
    <row r="455" spans="1:17" ht="18" customHeight="1">
      <c r="A455" s="9">
        <v>458</v>
      </c>
      <c r="C455" s="9" t="s">
        <v>46</v>
      </c>
      <c r="D455" s="9" t="s">
        <v>699</v>
      </c>
      <c r="E455" s="8" t="str">
        <f t="shared" si="0"/>
        <v>期間</v>
      </c>
      <c r="H455" s="7" t="str">
        <f>IF(F455="","",IF(F455=VLOOKUP(A455,スキル!$A:$K,11,0),"ス",VLOOKUP(A455,スキル!$A:$J,F455+4,FALSE)))</f>
        <v/>
      </c>
      <c r="I455" s="7" t="str">
        <f>IF(F455="","",IF(F455=VLOOKUP(A455,スキル!$A:$K,11,0),"キ",100/H455))</f>
        <v/>
      </c>
      <c r="J455" s="7" t="str">
        <f>IF(F455="","",IF(F455=VLOOKUP(A455,スキル!$A:$K,11,0),"ル",ROUND(G455/I455,1)))</f>
        <v/>
      </c>
      <c r="K455" s="10" t="str">
        <f>IF(F455="","",IF(F455=VLOOKUP(A455,スキル!$A:$K,11,0),"Ｍ",ROUND(H455-J455,0)))</f>
        <v/>
      </c>
      <c r="L455" s="7" t="str">
        <f ca="1">IF(F455="","",IF(F455=VLOOKUP(A455,スキル!$A:$K,11,0),"Ａ",IF(F455=VLOOKUP(A455,スキル!$A:$K,11,0)-1,0,SUM(OFFSET(スキル!$A$2,MATCH(A455,スキル!$A$3:$A$1048576,0),F455+4,1,5-F455)))))</f>
        <v/>
      </c>
      <c r="M455" s="10">
        <f>IF(F455="",VLOOKUP(A455,スキル!$A:$K,10,0),IF(F455=VLOOKUP(A455,スキル!$A:$K,11,0),"Ｘ",K455+L455))</f>
        <v>32</v>
      </c>
      <c r="N455" s="11">
        <f>IF(C455="イベ","-",VLOOKUP(A455,スキル!$A:$K,10,0)*IF(C455="ハピ",10000,30000))</f>
        <v>960000</v>
      </c>
      <c r="O455" s="11">
        <f t="shared" si="1"/>
        <v>0</v>
      </c>
      <c r="P455" s="11">
        <f>IF(C455="イベ","-",IF(F455=VLOOKUP(A455,スキル!$A:$K,11,0),0,IF(C455="ハピ",M455*10000,M455*30000)))</f>
        <v>960000</v>
      </c>
      <c r="Q455" s="15" t="str">
        <f>VLOOKUP(A455,スキル!$A$3:$M$1000,13,0)</f>
        <v>フィーバーがはじまり2種類の効果が交互にでるよ！</v>
      </c>
    </row>
    <row r="456" spans="1:17" ht="18" customHeight="1">
      <c r="A456" s="9">
        <v>459</v>
      </c>
      <c r="C456" s="9" t="s">
        <v>46</v>
      </c>
      <c r="D456" s="9" t="s">
        <v>701</v>
      </c>
      <c r="E456" s="8" t="str">
        <f t="shared" si="0"/>
        <v>期間</v>
      </c>
      <c r="H456" s="7" t="str">
        <f>IF(F456="","",IF(F456=VLOOKUP(A456,スキル!$A:$K,11,0),"ス",VLOOKUP(A456,スキル!$A:$J,F456+4,FALSE)))</f>
        <v/>
      </c>
      <c r="I456" s="7" t="str">
        <f>IF(F456="","",IF(F456=VLOOKUP(A456,スキル!$A:$K,11,0),"キ",100/H456))</f>
        <v/>
      </c>
      <c r="J456" s="7" t="str">
        <f>IF(F456="","",IF(F456=VLOOKUP(A456,スキル!$A:$K,11,0),"ル",ROUND(G456/I456,1)))</f>
        <v/>
      </c>
      <c r="K456" s="10" t="str">
        <f>IF(F456="","",IF(F456=VLOOKUP(A456,スキル!$A:$K,11,0),"Ｍ",ROUND(H456-J456,0)))</f>
        <v/>
      </c>
      <c r="L456" s="7" t="str">
        <f ca="1">IF(F456="","",IF(F456=VLOOKUP(A456,スキル!$A:$K,11,0),"Ａ",IF(F456=VLOOKUP(A456,スキル!$A:$K,11,0)-1,0,SUM(OFFSET(スキル!$A$2,MATCH(A456,スキル!$A$3:$A$1048576,0),F456+4,1,5-F456)))))</f>
        <v/>
      </c>
      <c r="M456" s="10">
        <f>IF(F456="",VLOOKUP(A456,スキル!$A:$K,10,0),IF(F456=VLOOKUP(A456,スキル!$A:$K,11,0),"Ｘ",K456+L456))</f>
        <v>32</v>
      </c>
      <c r="N456" s="11">
        <f>IF(C456="イベ","-",VLOOKUP(A456,スキル!$A:$K,10,0)*IF(C456="ハピ",10000,30000))</f>
        <v>960000</v>
      </c>
      <c r="O456" s="11">
        <f t="shared" si="1"/>
        <v>0</v>
      </c>
      <c r="P456" s="11">
        <f>IF(C456="イベ","-",IF(F456=VLOOKUP(A456,スキル!$A:$K,11,0),0,IF(C456="ハピ",M456*10000,M456*30000)))</f>
        <v>960000</v>
      </c>
      <c r="Q456" s="15" t="str">
        <f>VLOOKUP(A456,スキル!$A$3:$M$1000,13,0)</f>
        <v>フィーバーがはじまり画面中央のツムを消して特別なボムがでるよ！</v>
      </c>
    </row>
    <row r="457" spans="1:17" ht="18" customHeight="1">
      <c r="A457" s="15">
        <v>460</v>
      </c>
      <c r="C457" s="15" t="s">
        <v>46</v>
      </c>
      <c r="D457" s="26" t="s">
        <v>942</v>
      </c>
      <c r="E457" s="13" t="str">
        <f t="shared" ref="E457:E458" si="2">C457&amp;H457</f>
        <v>期間</v>
      </c>
      <c r="H457" s="15" t="str">
        <f>IF(F457="","",IF(F457=VLOOKUP(A457,スキル!$A:$K,11,0),"ス",VLOOKUP(A457,スキル!$A:$J,F457+4,FALSE)))</f>
        <v/>
      </c>
      <c r="I457" s="15" t="str">
        <f>IF(F457="","",IF(F457=VLOOKUP(A457,スキル!$A:$K,11,0),"キ",100/H457))</f>
        <v/>
      </c>
      <c r="J457" s="15" t="str">
        <f>IF(F457="","",IF(F457=VLOOKUP(A457,スキル!$A:$K,11,0),"ル",ROUND(G457/I457,1)))</f>
        <v/>
      </c>
      <c r="K457" s="10" t="str">
        <f>IF(F457="","",IF(F457=VLOOKUP(A457,スキル!$A:$K,11,0),"Ｍ",ROUND(H457-J457,0)))</f>
        <v/>
      </c>
      <c r="L457" s="15" t="str">
        <f ca="1">IF(F457="","",IF(F457=VLOOKUP(A457,スキル!$A:$K,11,0),"Ａ",IF(F457=VLOOKUP(A457,スキル!$A:$K,11,0)-1,0,SUM(OFFSET(スキル!$A$2,MATCH(A457,スキル!$A$3:$A$1048576,0),F457+4,1,5-F457)))))</f>
        <v/>
      </c>
      <c r="M457" s="10">
        <f>IF(F457="",VLOOKUP(A457,スキル!$A:$K,10,0),IF(F457=VLOOKUP(A457,スキル!$A:$K,11,0),"Ｘ",K457+L457))</f>
        <v>29</v>
      </c>
      <c r="N457" s="11">
        <f>IF(C457="イベ","-",VLOOKUP(A457,スキル!$A:$K,10,0)*IF(C457="ハピ",10000,30000))</f>
        <v>870000</v>
      </c>
      <c r="O457" s="11">
        <f t="shared" ref="O457:O458" si="3">IF(C457="イベ","-",N457-P457)</f>
        <v>0</v>
      </c>
      <c r="P457" s="11">
        <f>IF(C457="イベ","-",IF(F457=VLOOKUP(A457,スキル!$A:$K,11,0),0,IF(C457="ハピ",M457*10000,M457*30000)))</f>
        <v>870000</v>
      </c>
      <c r="Q457" s="15" t="str">
        <f>VLOOKUP(A457,スキル!$A$3:$M$1000,13,0)</f>
        <v>フィーバーがはじまり特別なボムがでるよ！</v>
      </c>
    </row>
    <row r="458" spans="1:17" ht="18" customHeight="1">
      <c r="A458" s="15">
        <v>461</v>
      </c>
      <c r="C458" s="15" t="s">
        <v>46</v>
      </c>
      <c r="D458" s="26" t="s">
        <v>943</v>
      </c>
      <c r="E458" s="13" t="str">
        <f t="shared" si="2"/>
        <v>期間</v>
      </c>
      <c r="H458" s="15" t="str">
        <f>IF(F458="","",IF(F458=VLOOKUP(A458,スキル!$A:$K,11,0),"ス",VLOOKUP(A458,スキル!$A:$J,F458+4,FALSE)))</f>
        <v/>
      </c>
      <c r="I458" s="15" t="str">
        <f>IF(F458="","",IF(F458=VLOOKUP(A458,スキル!$A:$K,11,0),"キ",100/H458))</f>
        <v/>
      </c>
      <c r="J458" s="15" t="str">
        <f>IF(F458="","",IF(F458=VLOOKUP(A458,スキル!$A:$K,11,0),"ル",ROUND(G458/I458,1)))</f>
        <v/>
      </c>
      <c r="K458" s="10" t="str">
        <f>IF(F458="","",IF(F458=VLOOKUP(A458,スキル!$A:$K,11,0),"Ｍ",ROUND(H458-J458,0)))</f>
        <v/>
      </c>
      <c r="L458" s="15" t="str">
        <f ca="1">IF(F458="","",IF(F458=VLOOKUP(A458,スキル!$A:$K,11,0),"Ａ",IF(F458=VLOOKUP(A458,スキル!$A:$K,11,0)-1,0,SUM(OFFSET(スキル!$A$2,MATCH(A458,スキル!$A$3:$A$1048576,0),F458+4,1,5-F458)))))</f>
        <v/>
      </c>
      <c r="M458" s="10">
        <f>IF(F458="",VLOOKUP(A458,スキル!$A:$K,10,0),IF(F458=VLOOKUP(A458,スキル!$A:$K,11,0),"Ｘ",K458+L458))</f>
        <v>29</v>
      </c>
      <c r="N458" s="11">
        <f>IF(C458="イベ","-",VLOOKUP(A458,スキル!$A:$K,10,0)*IF(C458="ハピ",10000,30000))</f>
        <v>870000</v>
      </c>
      <c r="O458" s="11">
        <f t="shared" si="3"/>
        <v>0</v>
      </c>
      <c r="P458" s="11">
        <f>IF(C458="イベ","-",IF(F458=VLOOKUP(A458,スキル!$A:$K,11,0),0,IF(C458="ハピ",M458*10000,M458*30000)))</f>
        <v>870000</v>
      </c>
      <c r="Q458" s="15" t="str">
        <f>VLOOKUP(A458,スキル!$A$3:$M$1000,13,0)</f>
        <v>フィーバーがはじまり縦ライン状にツムを消すよ！</v>
      </c>
    </row>
    <row r="459" spans="1:17" ht="18" customHeight="1">
      <c r="N459" s="6"/>
      <c r="O459" s="6"/>
      <c r="P459" s="6"/>
    </row>
    <row r="460" spans="1:17" ht="18" customHeight="1">
      <c r="N460" s="6"/>
      <c r="O460" s="6"/>
      <c r="P460" s="6"/>
    </row>
    <row r="461" spans="1:17" ht="18" customHeight="1">
      <c r="N461" s="6"/>
      <c r="O461" s="6"/>
      <c r="P461" s="6"/>
    </row>
    <row r="462" spans="1:17" ht="18" customHeight="1">
      <c r="N462" s="6"/>
      <c r="O462" s="6"/>
      <c r="P462" s="6"/>
    </row>
    <row r="463" spans="1:17" ht="18" customHeight="1">
      <c r="N463" s="6"/>
      <c r="O463" s="6"/>
      <c r="P463" s="6"/>
    </row>
    <row r="464" spans="1:17" ht="18" customHeight="1">
      <c r="N464" s="6"/>
      <c r="O464" s="6"/>
      <c r="P464" s="6"/>
    </row>
    <row r="465" spans="14:16" ht="18" customHeight="1">
      <c r="N465" s="6"/>
      <c r="O465" s="6"/>
      <c r="P465" s="6"/>
    </row>
    <row r="466" spans="14:16" ht="18" customHeight="1">
      <c r="N466" s="6"/>
      <c r="O466" s="6"/>
      <c r="P466" s="6"/>
    </row>
    <row r="467" spans="14:16" ht="18" customHeight="1">
      <c r="N467" s="6"/>
      <c r="O467" s="6"/>
      <c r="P467" s="6"/>
    </row>
    <row r="468" spans="14:16" ht="18" customHeight="1">
      <c r="N468" s="6"/>
      <c r="O468" s="6"/>
      <c r="P468" s="6"/>
    </row>
    <row r="469" spans="14:16" ht="18" customHeight="1">
      <c r="N469" s="6"/>
      <c r="O469" s="6"/>
      <c r="P469" s="6"/>
    </row>
    <row r="470" spans="14:16" ht="18" customHeight="1">
      <c r="N470" s="6"/>
      <c r="O470" s="6"/>
      <c r="P470" s="6"/>
    </row>
    <row r="471" spans="14:16" ht="18" customHeight="1">
      <c r="N471" s="6"/>
      <c r="O471" s="6"/>
      <c r="P471" s="6"/>
    </row>
    <row r="472" spans="14:16" ht="18" customHeight="1">
      <c r="N472" s="6"/>
      <c r="O472" s="6"/>
      <c r="P472" s="6"/>
    </row>
    <row r="473" spans="14:16" ht="18" customHeight="1">
      <c r="N473" s="6"/>
      <c r="O473" s="6"/>
      <c r="P473" s="6"/>
    </row>
    <row r="474" spans="14:16" ht="18" customHeight="1">
      <c r="N474" s="6"/>
      <c r="O474" s="6"/>
      <c r="P474" s="6"/>
    </row>
    <row r="475" spans="14:16" ht="18" customHeight="1">
      <c r="N475" s="6"/>
      <c r="O475" s="6"/>
      <c r="P475" s="6"/>
    </row>
    <row r="476" spans="14:16" ht="18" customHeight="1">
      <c r="N476" s="6"/>
      <c r="O476" s="6"/>
      <c r="P476" s="6"/>
    </row>
    <row r="477" spans="14:16" ht="18" customHeight="1">
      <c r="N477" s="6"/>
      <c r="O477" s="6"/>
      <c r="P477" s="6"/>
    </row>
    <row r="478" spans="14:16" ht="18" customHeight="1">
      <c r="N478" s="6"/>
      <c r="O478" s="6"/>
      <c r="P478" s="6"/>
    </row>
    <row r="479" spans="14:16" ht="18" customHeight="1">
      <c r="N479" s="6"/>
      <c r="O479" s="6"/>
      <c r="P479" s="6"/>
    </row>
    <row r="480" spans="14:16" ht="18" customHeight="1">
      <c r="N480" s="6"/>
      <c r="O480" s="6"/>
      <c r="P480" s="6"/>
    </row>
    <row r="481" spans="14:16" ht="18" customHeight="1">
      <c r="N481" s="6"/>
      <c r="O481" s="6"/>
      <c r="P481" s="6"/>
    </row>
    <row r="482" spans="14:16" ht="18" customHeight="1">
      <c r="N482" s="6"/>
      <c r="O482" s="6"/>
      <c r="P482" s="6"/>
    </row>
    <row r="483" spans="14:16" ht="18" customHeight="1">
      <c r="N483" s="6"/>
      <c r="O483" s="6"/>
      <c r="P483" s="6"/>
    </row>
    <row r="484" spans="14:16" ht="18" customHeight="1">
      <c r="N484" s="6"/>
      <c r="O484" s="6"/>
      <c r="P484" s="6"/>
    </row>
    <row r="485" spans="14:16" ht="18" customHeight="1">
      <c r="N485" s="6"/>
      <c r="O485" s="6"/>
      <c r="P485" s="6"/>
    </row>
    <row r="486" spans="14:16" ht="18" customHeight="1">
      <c r="N486" s="6"/>
      <c r="O486" s="6"/>
      <c r="P486" s="6"/>
    </row>
    <row r="487" spans="14:16" ht="18" customHeight="1">
      <c r="N487" s="6"/>
      <c r="O487" s="6"/>
      <c r="P487" s="6"/>
    </row>
    <row r="488" spans="14:16" ht="18" customHeight="1">
      <c r="N488" s="6"/>
      <c r="O488" s="6"/>
      <c r="P488" s="6"/>
    </row>
    <row r="489" spans="14:16" ht="18" customHeight="1">
      <c r="N489" s="6"/>
      <c r="O489" s="6"/>
      <c r="P489" s="6"/>
    </row>
    <row r="490" spans="14:16" ht="18" customHeight="1">
      <c r="N490" s="6"/>
      <c r="O490" s="6"/>
      <c r="P490" s="6"/>
    </row>
    <row r="491" spans="14:16" ht="18" customHeight="1">
      <c r="N491" s="6"/>
      <c r="O491" s="6"/>
      <c r="P491" s="6"/>
    </row>
    <row r="492" spans="14:16" ht="18" customHeight="1">
      <c r="N492" s="6"/>
      <c r="O492" s="6"/>
      <c r="P492" s="6"/>
    </row>
    <row r="493" spans="14:16" ht="18" customHeight="1">
      <c r="N493" s="6"/>
      <c r="O493" s="6"/>
      <c r="P493" s="6"/>
    </row>
    <row r="494" spans="14:16" ht="18" customHeight="1">
      <c r="N494" s="6"/>
      <c r="O494" s="6"/>
      <c r="P494" s="6"/>
    </row>
    <row r="495" spans="14:16" ht="18" customHeight="1">
      <c r="N495" s="6"/>
      <c r="O495" s="6"/>
      <c r="P495" s="6"/>
    </row>
    <row r="496" spans="14:16" ht="18" customHeight="1">
      <c r="N496" s="6"/>
      <c r="O496" s="6"/>
      <c r="P496" s="6"/>
    </row>
    <row r="497" spans="14:16" ht="18" customHeight="1">
      <c r="N497" s="6"/>
      <c r="O497" s="6"/>
      <c r="P497" s="6"/>
    </row>
    <row r="498" spans="14:16" ht="18" customHeight="1">
      <c r="N498" s="6"/>
      <c r="O498" s="6"/>
      <c r="P498" s="6"/>
    </row>
    <row r="499" spans="14:16" ht="18" customHeight="1">
      <c r="N499" s="6"/>
      <c r="O499" s="6"/>
      <c r="P499" s="6"/>
    </row>
    <row r="500" spans="14:16" ht="18" customHeight="1">
      <c r="N500" s="6"/>
      <c r="O500" s="6"/>
      <c r="P500" s="6"/>
    </row>
    <row r="501" spans="14:16" ht="18" customHeight="1">
      <c r="N501" s="6"/>
      <c r="O501" s="6"/>
      <c r="P501" s="6"/>
    </row>
    <row r="502" spans="14:16" ht="18" customHeight="1">
      <c r="N502" s="6"/>
      <c r="O502" s="6"/>
      <c r="P502" s="6"/>
    </row>
    <row r="503" spans="14:16" ht="18" customHeight="1">
      <c r="N503" s="6"/>
      <c r="O503" s="6"/>
      <c r="P503" s="6"/>
    </row>
    <row r="504" spans="14:16" ht="18" customHeight="1">
      <c r="N504" s="6"/>
      <c r="O504" s="6"/>
      <c r="P504" s="6"/>
    </row>
    <row r="505" spans="14:16" ht="18" customHeight="1">
      <c r="N505" s="6"/>
      <c r="O505" s="6"/>
      <c r="P505" s="6"/>
    </row>
    <row r="506" spans="14:16" ht="18" customHeight="1">
      <c r="N506" s="6"/>
      <c r="O506" s="6"/>
      <c r="P506" s="6"/>
    </row>
    <row r="507" spans="14:16" ht="18" customHeight="1">
      <c r="N507" s="6"/>
      <c r="O507" s="6"/>
      <c r="P507" s="6"/>
    </row>
    <row r="508" spans="14:16" ht="18" customHeight="1">
      <c r="N508" s="6"/>
      <c r="O508" s="6"/>
      <c r="P508" s="6"/>
    </row>
    <row r="509" spans="14:16" ht="18" customHeight="1">
      <c r="N509" s="6"/>
      <c r="O509" s="6"/>
      <c r="P509" s="6"/>
    </row>
    <row r="510" spans="14:16" ht="18" customHeight="1">
      <c r="N510" s="6"/>
      <c r="O510" s="6"/>
      <c r="P510" s="6"/>
    </row>
    <row r="511" spans="14:16" ht="18" customHeight="1">
      <c r="N511" s="6"/>
      <c r="O511" s="6"/>
      <c r="P511" s="6"/>
    </row>
    <row r="512" spans="14:16" ht="18" customHeight="1">
      <c r="N512" s="6"/>
      <c r="O512" s="6"/>
      <c r="P512" s="6"/>
    </row>
    <row r="513" spans="14:16" ht="18" customHeight="1">
      <c r="N513" s="6"/>
      <c r="O513" s="6"/>
      <c r="P513" s="6"/>
    </row>
    <row r="514" spans="14:16" ht="18" customHeight="1">
      <c r="N514" s="6"/>
      <c r="O514" s="6"/>
      <c r="P514" s="6"/>
    </row>
    <row r="515" spans="14:16" ht="18" customHeight="1">
      <c r="N515" s="6"/>
      <c r="O515" s="6"/>
      <c r="P515" s="6"/>
    </row>
    <row r="516" spans="14:16" ht="18" customHeight="1">
      <c r="N516" s="6"/>
      <c r="O516" s="6"/>
      <c r="P516" s="6"/>
    </row>
    <row r="517" spans="14:16" ht="18" customHeight="1">
      <c r="N517" s="6"/>
      <c r="O517" s="6"/>
      <c r="P517" s="6"/>
    </row>
    <row r="518" spans="14:16" ht="18" customHeight="1">
      <c r="N518" s="6"/>
      <c r="O518" s="6"/>
      <c r="P518" s="6"/>
    </row>
    <row r="519" spans="14:16" ht="18" customHeight="1">
      <c r="N519" s="6"/>
      <c r="O519" s="6"/>
      <c r="P519" s="6"/>
    </row>
    <row r="520" spans="14:16" ht="18" customHeight="1">
      <c r="N520" s="6"/>
      <c r="O520" s="6"/>
      <c r="P520" s="6"/>
    </row>
    <row r="521" spans="14:16" ht="18" customHeight="1">
      <c r="N521" s="6"/>
      <c r="O521" s="6"/>
      <c r="P521" s="6"/>
    </row>
    <row r="522" spans="14:16" ht="18" customHeight="1">
      <c r="N522" s="6"/>
      <c r="O522" s="6"/>
      <c r="P522" s="6"/>
    </row>
    <row r="523" spans="14:16" ht="18" customHeight="1">
      <c r="N523" s="6"/>
      <c r="O523" s="6"/>
      <c r="P523" s="6"/>
    </row>
    <row r="524" spans="14:16" ht="18" customHeight="1">
      <c r="N524" s="6"/>
      <c r="O524" s="6"/>
      <c r="P524" s="6"/>
    </row>
    <row r="525" spans="14:16" ht="18" customHeight="1">
      <c r="N525" s="6"/>
      <c r="O525" s="6"/>
      <c r="P525" s="6"/>
    </row>
    <row r="526" spans="14:16" ht="18" customHeight="1">
      <c r="N526" s="6"/>
      <c r="O526" s="6"/>
      <c r="P526" s="6"/>
    </row>
    <row r="527" spans="14:16" ht="18" customHeight="1">
      <c r="N527" s="6"/>
      <c r="O527" s="6"/>
      <c r="P527" s="6"/>
    </row>
    <row r="528" spans="14:16" ht="18" customHeight="1">
      <c r="N528" s="6"/>
      <c r="O528" s="6"/>
      <c r="P528" s="6"/>
    </row>
    <row r="529" spans="14:16" ht="18" customHeight="1">
      <c r="N529" s="6"/>
      <c r="O529" s="6"/>
      <c r="P529" s="6"/>
    </row>
    <row r="530" spans="14:16" ht="18" customHeight="1">
      <c r="N530" s="6"/>
      <c r="O530" s="6"/>
      <c r="P530" s="6"/>
    </row>
    <row r="531" spans="14:16" ht="18" customHeight="1">
      <c r="N531" s="6"/>
      <c r="O531" s="6"/>
      <c r="P531" s="6"/>
    </row>
    <row r="532" spans="14:16" ht="18" customHeight="1">
      <c r="N532" s="6"/>
      <c r="O532" s="6"/>
      <c r="P532" s="6"/>
    </row>
    <row r="533" spans="14:16" ht="18" customHeight="1">
      <c r="N533" s="6"/>
      <c r="O533" s="6"/>
      <c r="P533" s="6"/>
    </row>
    <row r="534" spans="14:16" ht="18" customHeight="1">
      <c r="N534" s="6"/>
      <c r="O534" s="6"/>
      <c r="P534" s="6"/>
    </row>
    <row r="535" spans="14:16" ht="18" customHeight="1">
      <c r="N535" s="6"/>
      <c r="O535" s="6"/>
      <c r="P535" s="6"/>
    </row>
    <row r="536" spans="14:16" ht="18" customHeight="1">
      <c r="N536" s="6"/>
      <c r="O536" s="6"/>
      <c r="P536" s="6"/>
    </row>
    <row r="537" spans="14:16" ht="18" customHeight="1">
      <c r="N537" s="6"/>
      <c r="O537" s="6"/>
      <c r="P537" s="6"/>
    </row>
    <row r="538" spans="14:16" ht="18" customHeight="1">
      <c r="N538" s="6"/>
      <c r="O538" s="6"/>
      <c r="P538" s="6"/>
    </row>
    <row r="539" spans="14:16" ht="18" customHeight="1">
      <c r="N539" s="6"/>
      <c r="O539" s="6"/>
      <c r="P539" s="6"/>
    </row>
    <row r="540" spans="14:16" ht="18" customHeight="1">
      <c r="N540" s="6"/>
      <c r="O540" s="6"/>
      <c r="P540" s="6"/>
    </row>
    <row r="541" spans="14:16" ht="18" customHeight="1">
      <c r="N541" s="6"/>
      <c r="O541" s="6"/>
      <c r="P541" s="6"/>
    </row>
    <row r="542" spans="14:16" ht="18" customHeight="1">
      <c r="N542" s="6"/>
      <c r="O542" s="6"/>
      <c r="P542" s="6"/>
    </row>
    <row r="543" spans="14:16" ht="18" customHeight="1">
      <c r="N543" s="6"/>
      <c r="O543" s="6"/>
      <c r="P543" s="6"/>
    </row>
    <row r="544" spans="14:16" ht="18" customHeight="1">
      <c r="N544" s="6"/>
      <c r="O544" s="6"/>
      <c r="P544" s="6"/>
    </row>
    <row r="545" spans="14:16" ht="18" customHeight="1">
      <c r="N545" s="6"/>
      <c r="O545" s="6"/>
      <c r="P545" s="6"/>
    </row>
    <row r="546" spans="14:16" ht="18" customHeight="1">
      <c r="N546" s="6"/>
      <c r="O546" s="6"/>
      <c r="P546" s="6"/>
    </row>
    <row r="547" spans="14:16" ht="18" customHeight="1">
      <c r="N547" s="6"/>
      <c r="O547" s="6"/>
      <c r="P547" s="6"/>
    </row>
    <row r="548" spans="14:16" ht="18" customHeight="1">
      <c r="N548" s="6"/>
      <c r="O548" s="6"/>
      <c r="P548" s="6"/>
    </row>
    <row r="549" spans="14:16" ht="18" customHeight="1">
      <c r="N549" s="6"/>
      <c r="O549" s="6"/>
      <c r="P549" s="6"/>
    </row>
    <row r="550" spans="14:16" ht="18" customHeight="1">
      <c r="N550" s="6"/>
      <c r="O550" s="6"/>
      <c r="P550" s="6"/>
    </row>
    <row r="551" spans="14:16" ht="18" customHeight="1">
      <c r="N551" s="6"/>
      <c r="O551" s="6"/>
      <c r="P551" s="6"/>
    </row>
    <row r="552" spans="14:16" ht="18" customHeight="1">
      <c r="N552" s="6"/>
      <c r="O552" s="6"/>
      <c r="P552" s="6"/>
    </row>
    <row r="553" spans="14:16" ht="18" customHeight="1">
      <c r="N553" s="6"/>
      <c r="O553" s="6"/>
      <c r="P553" s="6"/>
    </row>
    <row r="554" spans="14:16" ht="18" customHeight="1">
      <c r="N554" s="6"/>
      <c r="O554" s="6"/>
      <c r="P554" s="6"/>
    </row>
    <row r="555" spans="14:16" ht="18" customHeight="1">
      <c r="N555" s="6"/>
      <c r="O555" s="6"/>
      <c r="P555" s="6"/>
    </row>
    <row r="556" spans="14:16" ht="18" customHeight="1">
      <c r="N556" s="6"/>
      <c r="O556" s="6"/>
      <c r="P556" s="6"/>
    </row>
    <row r="557" spans="14:16" ht="18" customHeight="1">
      <c r="N557" s="6"/>
      <c r="O557" s="6"/>
      <c r="P557" s="6"/>
    </row>
    <row r="558" spans="14:16" ht="18" customHeight="1">
      <c r="N558" s="6"/>
      <c r="O558" s="6"/>
      <c r="P558" s="6"/>
    </row>
    <row r="559" spans="14:16" ht="18" customHeight="1">
      <c r="N559" s="6"/>
      <c r="O559" s="6"/>
      <c r="P559" s="6"/>
    </row>
    <row r="560" spans="14:16" ht="18" customHeight="1">
      <c r="N560" s="6"/>
      <c r="O560" s="6"/>
      <c r="P560" s="6"/>
    </row>
    <row r="561" spans="14:16" ht="18" customHeight="1">
      <c r="N561" s="6"/>
      <c r="O561" s="6"/>
      <c r="P561" s="6"/>
    </row>
    <row r="562" spans="14:16" ht="18" customHeight="1">
      <c r="N562" s="6"/>
      <c r="O562" s="6"/>
      <c r="P562" s="6"/>
    </row>
    <row r="563" spans="14:16" ht="18" customHeight="1">
      <c r="N563" s="6"/>
      <c r="O563" s="6"/>
      <c r="P563" s="6"/>
    </row>
    <row r="564" spans="14:16" ht="18" customHeight="1">
      <c r="N564" s="6"/>
      <c r="O564" s="6"/>
      <c r="P564" s="6"/>
    </row>
    <row r="565" spans="14:16" ht="18" customHeight="1">
      <c r="N565" s="6"/>
      <c r="O565" s="6"/>
      <c r="P565" s="6"/>
    </row>
    <row r="566" spans="14:16" ht="18" customHeight="1">
      <c r="N566" s="6"/>
      <c r="O566" s="6"/>
      <c r="P566" s="6"/>
    </row>
    <row r="567" spans="14:16" ht="18" customHeight="1">
      <c r="N567" s="6"/>
      <c r="O567" s="6"/>
      <c r="P567" s="6"/>
    </row>
    <row r="568" spans="14:16" ht="18" customHeight="1">
      <c r="N568" s="6"/>
      <c r="O568" s="6"/>
      <c r="P568" s="6"/>
    </row>
    <row r="569" spans="14:16" ht="18" customHeight="1">
      <c r="N569" s="6"/>
      <c r="O569" s="6"/>
      <c r="P569" s="6"/>
    </row>
    <row r="570" spans="14:16" ht="18" customHeight="1">
      <c r="N570" s="6"/>
      <c r="O570" s="6"/>
      <c r="P570" s="6"/>
    </row>
    <row r="571" spans="14:16" ht="18" customHeight="1">
      <c r="N571" s="6"/>
      <c r="O571" s="6"/>
      <c r="P571" s="6"/>
    </row>
    <row r="572" spans="14:16" ht="18" customHeight="1">
      <c r="N572" s="6"/>
      <c r="O572" s="6"/>
      <c r="P572" s="6"/>
    </row>
    <row r="573" spans="14:16" ht="18" customHeight="1">
      <c r="N573" s="6"/>
      <c r="O573" s="6"/>
      <c r="P573" s="6"/>
    </row>
    <row r="574" spans="14:16" ht="18" customHeight="1">
      <c r="N574" s="6"/>
      <c r="O574" s="6"/>
      <c r="P574" s="6"/>
    </row>
    <row r="575" spans="14:16" ht="18" customHeight="1">
      <c r="N575" s="6"/>
      <c r="O575" s="6"/>
      <c r="P575" s="6"/>
    </row>
    <row r="576" spans="14:16" ht="18" customHeight="1">
      <c r="N576" s="6"/>
      <c r="O576" s="6"/>
      <c r="P576" s="6"/>
    </row>
    <row r="577" spans="14:16" ht="18" customHeight="1">
      <c r="N577" s="6"/>
      <c r="O577" s="6"/>
      <c r="P577" s="6"/>
    </row>
    <row r="578" spans="14:16" ht="18" customHeight="1">
      <c r="N578" s="6"/>
      <c r="O578" s="6"/>
      <c r="P578" s="6"/>
    </row>
    <row r="579" spans="14:16" ht="18" customHeight="1">
      <c r="N579" s="6"/>
      <c r="O579" s="6"/>
      <c r="P579" s="6"/>
    </row>
    <row r="580" spans="14:16" ht="18" customHeight="1">
      <c r="N580" s="6"/>
      <c r="O580" s="6"/>
      <c r="P580" s="6"/>
    </row>
    <row r="581" spans="14:16" ht="18" customHeight="1">
      <c r="N581" s="6"/>
      <c r="O581" s="6"/>
      <c r="P581" s="6"/>
    </row>
    <row r="582" spans="14:16" ht="18" customHeight="1">
      <c r="N582" s="6"/>
      <c r="O582" s="6"/>
      <c r="P582" s="6"/>
    </row>
    <row r="583" spans="14:16" ht="18" customHeight="1">
      <c r="N583" s="6"/>
      <c r="O583" s="6"/>
      <c r="P583" s="6"/>
    </row>
    <row r="584" spans="14:16" ht="18" customHeight="1">
      <c r="N584" s="6"/>
      <c r="O584" s="6"/>
      <c r="P584" s="6"/>
    </row>
    <row r="585" spans="14:16" ht="18" customHeight="1">
      <c r="N585" s="6"/>
      <c r="O585" s="6"/>
      <c r="P585" s="6"/>
    </row>
    <row r="586" spans="14:16" ht="18" customHeight="1">
      <c r="N586" s="6"/>
      <c r="O586" s="6"/>
      <c r="P586" s="6"/>
    </row>
    <row r="587" spans="14:16" ht="18" customHeight="1">
      <c r="N587" s="6"/>
      <c r="O587" s="6"/>
      <c r="P587" s="6"/>
    </row>
    <row r="588" spans="14:16" ht="18" customHeight="1">
      <c r="N588" s="6"/>
      <c r="O588" s="6"/>
      <c r="P588" s="6"/>
    </row>
    <row r="589" spans="14:16" ht="18" customHeight="1">
      <c r="N589" s="6"/>
      <c r="O589" s="6"/>
      <c r="P589" s="6"/>
    </row>
    <row r="590" spans="14:16" ht="18" customHeight="1">
      <c r="N590" s="6"/>
      <c r="O590" s="6"/>
      <c r="P590" s="6"/>
    </row>
    <row r="591" spans="14:16" ht="18" customHeight="1">
      <c r="N591" s="6"/>
      <c r="O591" s="6"/>
      <c r="P591" s="6"/>
    </row>
    <row r="592" spans="14:16" ht="18" customHeight="1">
      <c r="N592" s="6"/>
      <c r="O592" s="6"/>
      <c r="P592" s="6"/>
    </row>
    <row r="593" spans="14:16" ht="18" customHeight="1">
      <c r="N593" s="6"/>
      <c r="O593" s="6"/>
      <c r="P593" s="6"/>
    </row>
    <row r="594" spans="14:16" ht="18" customHeight="1">
      <c r="N594" s="6"/>
      <c r="O594" s="6"/>
      <c r="P594" s="6"/>
    </row>
    <row r="595" spans="14:16" ht="18" customHeight="1">
      <c r="N595" s="6"/>
      <c r="O595" s="6"/>
      <c r="P595" s="6"/>
    </row>
    <row r="596" spans="14:16" ht="18" customHeight="1">
      <c r="N596" s="6"/>
      <c r="O596" s="6"/>
      <c r="P596" s="6"/>
    </row>
    <row r="597" spans="14:16" ht="18" customHeight="1">
      <c r="N597" s="6"/>
      <c r="O597" s="6"/>
      <c r="P597" s="6"/>
    </row>
    <row r="598" spans="14:16" ht="18" customHeight="1">
      <c r="N598" s="6"/>
      <c r="O598" s="6"/>
      <c r="P598" s="6"/>
    </row>
    <row r="599" spans="14:16" ht="18" customHeight="1">
      <c r="N599" s="6"/>
      <c r="O599" s="6"/>
      <c r="P599" s="6"/>
    </row>
    <row r="600" spans="14:16" ht="18" customHeight="1">
      <c r="N600" s="6"/>
      <c r="O600" s="6"/>
      <c r="P600" s="6"/>
    </row>
    <row r="601" spans="14:16" ht="18" customHeight="1">
      <c r="N601" s="6"/>
      <c r="O601" s="6"/>
      <c r="P601" s="6"/>
    </row>
    <row r="602" spans="14:16" ht="18" customHeight="1">
      <c r="N602" s="6"/>
      <c r="O602" s="6"/>
      <c r="P602" s="6"/>
    </row>
    <row r="603" spans="14:16" ht="18" customHeight="1">
      <c r="N603" s="6"/>
      <c r="O603" s="6"/>
      <c r="P603" s="6"/>
    </row>
    <row r="604" spans="14:16" ht="18" customHeight="1">
      <c r="N604" s="6"/>
      <c r="O604" s="6"/>
      <c r="P604" s="6"/>
    </row>
    <row r="605" spans="14:16" ht="18" customHeight="1">
      <c r="N605" s="6"/>
      <c r="O605" s="6"/>
      <c r="P605" s="6"/>
    </row>
    <row r="606" spans="14:16" ht="18" customHeight="1">
      <c r="N606" s="6"/>
      <c r="O606" s="6"/>
      <c r="P606" s="6"/>
    </row>
    <row r="607" spans="14:16" ht="18" customHeight="1">
      <c r="N607" s="6"/>
      <c r="O607" s="6"/>
      <c r="P607" s="6"/>
    </row>
    <row r="608" spans="14:16" ht="18" customHeight="1">
      <c r="N608" s="6"/>
      <c r="O608" s="6"/>
      <c r="P608" s="6"/>
    </row>
    <row r="609" spans="14:16" ht="18" customHeight="1">
      <c r="N609" s="6"/>
      <c r="O609" s="6"/>
      <c r="P609" s="6"/>
    </row>
    <row r="610" spans="14:16" ht="18" customHeight="1">
      <c r="N610" s="6"/>
      <c r="O610" s="6"/>
      <c r="P610" s="6"/>
    </row>
    <row r="611" spans="14:16" ht="18" customHeight="1">
      <c r="N611" s="6"/>
      <c r="O611" s="6"/>
      <c r="P611" s="6"/>
    </row>
    <row r="612" spans="14:16" ht="18" customHeight="1">
      <c r="N612" s="6"/>
      <c r="O612" s="6"/>
      <c r="P612" s="6"/>
    </row>
    <row r="613" spans="14:16" ht="18" customHeight="1">
      <c r="N613" s="6"/>
      <c r="O613" s="6"/>
      <c r="P613" s="6"/>
    </row>
    <row r="614" spans="14:16" ht="18" customHeight="1">
      <c r="N614" s="6"/>
      <c r="O614" s="6"/>
      <c r="P614" s="6"/>
    </row>
    <row r="615" spans="14:16" ht="18" customHeight="1">
      <c r="N615" s="6"/>
      <c r="O615" s="6"/>
      <c r="P615" s="6"/>
    </row>
    <row r="616" spans="14:16" ht="18" customHeight="1">
      <c r="N616" s="6"/>
      <c r="O616" s="6"/>
      <c r="P616" s="6"/>
    </row>
    <row r="617" spans="14:16" ht="18" customHeight="1">
      <c r="N617" s="6"/>
      <c r="O617" s="6"/>
      <c r="P617" s="6"/>
    </row>
    <row r="618" spans="14:16" ht="18" customHeight="1">
      <c r="N618" s="6"/>
      <c r="O618" s="6"/>
      <c r="P618" s="6"/>
    </row>
    <row r="619" spans="14:16" ht="18" customHeight="1">
      <c r="N619" s="6"/>
      <c r="O619" s="6"/>
      <c r="P619" s="6"/>
    </row>
    <row r="620" spans="14:16" ht="18" customHeight="1">
      <c r="N620" s="6"/>
      <c r="O620" s="6"/>
      <c r="P620" s="6"/>
    </row>
    <row r="621" spans="14:16" ht="18" customHeight="1">
      <c r="N621" s="6"/>
      <c r="O621" s="6"/>
      <c r="P621" s="6"/>
    </row>
    <row r="622" spans="14:16" ht="18" customHeight="1">
      <c r="N622" s="6"/>
      <c r="O622" s="6"/>
      <c r="P622" s="6"/>
    </row>
    <row r="623" spans="14:16" ht="18" customHeight="1">
      <c r="N623" s="6"/>
      <c r="O623" s="6"/>
      <c r="P623" s="6"/>
    </row>
    <row r="624" spans="14:16" ht="18" customHeight="1">
      <c r="N624" s="6"/>
      <c r="O624" s="6"/>
      <c r="P624" s="6"/>
    </row>
    <row r="625" spans="14:16" ht="18" customHeight="1">
      <c r="N625" s="6"/>
      <c r="O625" s="6"/>
      <c r="P625" s="6"/>
    </row>
    <row r="626" spans="14:16" ht="18" customHeight="1">
      <c r="N626" s="6"/>
      <c r="O626" s="6"/>
      <c r="P626" s="6"/>
    </row>
    <row r="627" spans="14:16" ht="18" customHeight="1">
      <c r="N627" s="6"/>
      <c r="O627" s="6"/>
      <c r="P627" s="6"/>
    </row>
    <row r="628" spans="14:16" ht="18" customHeight="1">
      <c r="N628" s="6"/>
      <c r="O628" s="6"/>
      <c r="P628" s="6"/>
    </row>
    <row r="629" spans="14:16" ht="18" customHeight="1">
      <c r="N629" s="6"/>
      <c r="O629" s="6"/>
      <c r="P629" s="6"/>
    </row>
    <row r="630" spans="14:16" ht="18" customHeight="1">
      <c r="N630" s="6"/>
      <c r="O630" s="6"/>
      <c r="P630" s="6"/>
    </row>
    <row r="631" spans="14:16" ht="18" customHeight="1">
      <c r="N631" s="6"/>
      <c r="O631" s="6"/>
      <c r="P631" s="6"/>
    </row>
    <row r="632" spans="14:16" ht="18" customHeight="1">
      <c r="N632" s="6"/>
      <c r="O632" s="6"/>
      <c r="P632" s="6"/>
    </row>
    <row r="633" spans="14:16" ht="18" customHeight="1">
      <c r="N633" s="6"/>
      <c r="O633" s="6"/>
      <c r="P633" s="6"/>
    </row>
    <row r="634" spans="14:16" ht="18" customHeight="1">
      <c r="N634" s="6"/>
      <c r="O634" s="6"/>
      <c r="P634" s="6"/>
    </row>
    <row r="635" spans="14:16" ht="18" customHeight="1">
      <c r="N635" s="6"/>
      <c r="O635" s="6"/>
      <c r="P635" s="6"/>
    </row>
    <row r="636" spans="14:16" ht="18" customHeight="1">
      <c r="N636" s="6"/>
      <c r="O636" s="6"/>
      <c r="P636" s="6"/>
    </row>
    <row r="637" spans="14:16" ht="18" customHeight="1">
      <c r="N637" s="6"/>
      <c r="O637" s="6"/>
      <c r="P637" s="6"/>
    </row>
    <row r="638" spans="14:16" ht="18" customHeight="1">
      <c r="N638" s="6"/>
      <c r="O638" s="6"/>
      <c r="P638" s="6"/>
    </row>
    <row r="639" spans="14:16" ht="18" customHeight="1">
      <c r="N639" s="6"/>
      <c r="O639" s="6"/>
      <c r="P639" s="6"/>
    </row>
    <row r="640" spans="14:16" ht="18" customHeight="1">
      <c r="N640" s="6"/>
      <c r="O640" s="6"/>
      <c r="P640" s="6"/>
    </row>
    <row r="641" spans="14:16" ht="18" customHeight="1">
      <c r="N641" s="6"/>
      <c r="O641" s="6"/>
      <c r="P641" s="6"/>
    </row>
    <row r="642" spans="14:16" ht="18" customHeight="1">
      <c r="N642" s="6"/>
      <c r="O642" s="6"/>
      <c r="P642" s="6"/>
    </row>
    <row r="643" spans="14:16" ht="18" customHeight="1">
      <c r="N643" s="6"/>
      <c r="O643" s="6"/>
      <c r="P643" s="6"/>
    </row>
    <row r="644" spans="14:16" ht="18" customHeight="1">
      <c r="N644" s="6"/>
      <c r="O644" s="6"/>
      <c r="P644" s="6"/>
    </row>
    <row r="645" spans="14:16" ht="18" customHeight="1">
      <c r="N645" s="6"/>
      <c r="O645" s="6"/>
      <c r="P645" s="6"/>
    </row>
    <row r="646" spans="14:16" ht="18" customHeight="1">
      <c r="N646" s="6"/>
      <c r="O646" s="6"/>
      <c r="P646" s="6"/>
    </row>
    <row r="647" spans="14:16" ht="18" customHeight="1">
      <c r="N647" s="6"/>
      <c r="O647" s="6"/>
      <c r="P647" s="6"/>
    </row>
    <row r="648" spans="14:16" ht="18" customHeight="1">
      <c r="N648" s="6"/>
      <c r="O648" s="6"/>
      <c r="P648" s="6"/>
    </row>
    <row r="649" spans="14:16" ht="18" customHeight="1">
      <c r="N649" s="6"/>
      <c r="O649" s="6"/>
      <c r="P649" s="6"/>
    </row>
    <row r="650" spans="14:16" ht="18" customHeight="1">
      <c r="N650" s="6"/>
      <c r="O650" s="6"/>
      <c r="P650" s="6"/>
    </row>
    <row r="651" spans="14:16" ht="18" customHeight="1">
      <c r="N651" s="6"/>
      <c r="O651" s="6"/>
      <c r="P651" s="6"/>
    </row>
    <row r="652" spans="14:16" ht="18" customHeight="1">
      <c r="N652" s="6"/>
      <c r="O652" s="6"/>
      <c r="P652" s="6"/>
    </row>
    <row r="653" spans="14:16" ht="18" customHeight="1">
      <c r="N653" s="6"/>
      <c r="O653" s="6"/>
      <c r="P653" s="6"/>
    </row>
    <row r="654" spans="14:16" ht="18" customHeight="1">
      <c r="N654" s="6"/>
      <c r="O654" s="6"/>
      <c r="P654" s="6"/>
    </row>
    <row r="655" spans="14:16" ht="18" customHeight="1">
      <c r="N655" s="6"/>
      <c r="O655" s="6"/>
      <c r="P655" s="6"/>
    </row>
    <row r="656" spans="14:16" ht="18" customHeight="1">
      <c r="N656" s="6"/>
      <c r="O656" s="6"/>
      <c r="P656" s="6"/>
    </row>
    <row r="657" spans="14:16" ht="18" customHeight="1">
      <c r="N657" s="6"/>
      <c r="O657" s="6"/>
      <c r="P657" s="6"/>
    </row>
    <row r="658" spans="14:16" ht="18" customHeight="1">
      <c r="N658" s="6"/>
      <c r="O658" s="6"/>
      <c r="P658" s="6"/>
    </row>
    <row r="659" spans="14:16" ht="18" customHeight="1">
      <c r="N659" s="6"/>
      <c r="O659" s="6"/>
      <c r="P659" s="6"/>
    </row>
    <row r="660" spans="14:16" ht="18" customHeight="1">
      <c r="N660" s="6"/>
      <c r="O660" s="6"/>
      <c r="P660" s="6"/>
    </row>
    <row r="661" spans="14:16" ht="18" customHeight="1">
      <c r="N661" s="6"/>
      <c r="O661" s="6"/>
      <c r="P661" s="6"/>
    </row>
    <row r="662" spans="14:16" ht="18" customHeight="1">
      <c r="N662" s="6"/>
      <c r="O662" s="6"/>
      <c r="P662" s="6"/>
    </row>
    <row r="663" spans="14:16" ht="18" customHeight="1">
      <c r="N663" s="6"/>
      <c r="O663" s="6"/>
      <c r="P663" s="6"/>
    </row>
    <row r="664" spans="14:16" ht="18" customHeight="1">
      <c r="N664" s="6"/>
      <c r="O664" s="6"/>
      <c r="P664" s="6"/>
    </row>
    <row r="665" spans="14:16" ht="18" customHeight="1">
      <c r="N665" s="6"/>
      <c r="O665" s="6"/>
      <c r="P665" s="6"/>
    </row>
    <row r="666" spans="14:16" ht="18" customHeight="1">
      <c r="N666" s="6"/>
      <c r="O666" s="6"/>
      <c r="P666" s="6"/>
    </row>
    <row r="667" spans="14:16" ht="18" customHeight="1">
      <c r="N667" s="6"/>
      <c r="O667" s="6"/>
      <c r="P667" s="6"/>
    </row>
    <row r="668" spans="14:16" ht="18" customHeight="1">
      <c r="N668" s="6"/>
      <c r="O668" s="6"/>
      <c r="P668" s="6"/>
    </row>
    <row r="669" spans="14:16" ht="18" customHeight="1">
      <c r="N669" s="6"/>
      <c r="O669" s="6"/>
      <c r="P669" s="6"/>
    </row>
    <row r="670" spans="14:16" ht="18" customHeight="1">
      <c r="N670" s="6"/>
      <c r="O670" s="6"/>
      <c r="P670" s="6"/>
    </row>
    <row r="671" spans="14:16" ht="18" customHeight="1">
      <c r="N671" s="6"/>
      <c r="O671" s="6"/>
      <c r="P671" s="6"/>
    </row>
    <row r="672" spans="14:16" ht="18" customHeight="1">
      <c r="N672" s="6"/>
      <c r="O672" s="6"/>
      <c r="P672" s="6"/>
    </row>
    <row r="673" spans="14:16" ht="18" customHeight="1">
      <c r="N673" s="6"/>
      <c r="O673" s="6"/>
      <c r="P673" s="6"/>
    </row>
    <row r="674" spans="14:16" ht="18" customHeight="1">
      <c r="N674" s="6"/>
      <c r="O674" s="6"/>
      <c r="P674" s="6"/>
    </row>
    <row r="675" spans="14:16" ht="18" customHeight="1">
      <c r="N675" s="6"/>
      <c r="O675" s="6"/>
      <c r="P675" s="6"/>
    </row>
    <row r="676" spans="14:16" ht="18" customHeight="1">
      <c r="N676" s="6"/>
      <c r="O676" s="6"/>
      <c r="P676" s="6"/>
    </row>
    <row r="677" spans="14:16" ht="18" customHeight="1">
      <c r="N677" s="6"/>
      <c r="O677" s="6"/>
      <c r="P677" s="6"/>
    </row>
    <row r="678" spans="14:16" ht="18" customHeight="1">
      <c r="N678" s="6"/>
      <c r="O678" s="6"/>
      <c r="P678" s="6"/>
    </row>
    <row r="679" spans="14:16" ht="18" customHeight="1">
      <c r="N679" s="6"/>
      <c r="O679" s="6"/>
      <c r="P679" s="6"/>
    </row>
    <row r="680" spans="14:16" ht="18" customHeight="1">
      <c r="N680" s="6"/>
      <c r="O680" s="6"/>
      <c r="P680" s="6"/>
    </row>
    <row r="681" spans="14:16" ht="18" customHeight="1">
      <c r="N681" s="6"/>
      <c r="O681" s="6"/>
      <c r="P681" s="6"/>
    </row>
    <row r="682" spans="14:16" ht="18" customHeight="1">
      <c r="N682" s="6"/>
      <c r="O682" s="6"/>
      <c r="P682" s="6"/>
    </row>
    <row r="683" spans="14:16" ht="18" customHeight="1">
      <c r="N683" s="6"/>
      <c r="O683" s="6"/>
      <c r="P683" s="6"/>
    </row>
    <row r="684" spans="14:16" ht="18" customHeight="1">
      <c r="N684" s="6"/>
      <c r="O684" s="6"/>
      <c r="P684" s="6"/>
    </row>
    <row r="685" spans="14:16" ht="18" customHeight="1">
      <c r="N685" s="6"/>
      <c r="O685" s="6"/>
      <c r="P685" s="6"/>
    </row>
    <row r="686" spans="14:16" ht="18" customHeight="1">
      <c r="N686" s="6"/>
      <c r="O686" s="6"/>
      <c r="P686" s="6"/>
    </row>
    <row r="687" spans="14:16" ht="18" customHeight="1">
      <c r="N687" s="6"/>
      <c r="O687" s="6"/>
      <c r="P687" s="6"/>
    </row>
    <row r="688" spans="14:16" ht="18" customHeight="1">
      <c r="N688" s="6"/>
      <c r="O688" s="6"/>
      <c r="P688" s="6"/>
    </row>
    <row r="689" spans="14:16" ht="18" customHeight="1">
      <c r="N689" s="6"/>
      <c r="O689" s="6"/>
      <c r="P689" s="6"/>
    </row>
    <row r="690" spans="14:16" ht="18" customHeight="1">
      <c r="N690" s="6"/>
      <c r="O690" s="6"/>
      <c r="P690" s="6"/>
    </row>
    <row r="691" spans="14:16" ht="18" customHeight="1">
      <c r="N691" s="6"/>
      <c r="O691" s="6"/>
      <c r="P691" s="6"/>
    </row>
    <row r="692" spans="14:16" ht="18" customHeight="1">
      <c r="N692" s="6"/>
      <c r="O692" s="6"/>
      <c r="P692" s="6"/>
    </row>
    <row r="693" spans="14:16" ht="18" customHeight="1">
      <c r="N693" s="6"/>
      <c r="O693" s="6"/>
      <c r="P693" s="6"/>
    </row>
    <row r="694" spans="14:16" ht="18" customHeight="1">
      <c r="N694" s="6"/>
      <c r="O694" s="6"/>
      <c r="P694" s="6"/>
    </row>
    <row r="695" spans="14:16" ht="18" customHeight="1">
      <c r="N695" s="6"/>
      <c r="O695" s="6"/>
      <c r="P695" s="6"/>
    </row>
    <row r="696" spans="14:16" ht="18" customHeight="1">
      <c r="N696" s="6"/>
      <c r="O696" s="6"/>
      <c r="P696" s="6"/>
    </row>
    <row r="697" spans="14:16" ht="18" customHeight="1">
      <c r="N697" s="6"/>
      <c r="O697" s="6"/>
      <c r="P697" s="6"/>
    </row>
    <row r="698" spans="14:16" ht="18" customHeight="1">
      <c r="N698" s="6"/>
      <c r="O698" s="6"/>
      <c r="P698" s="6"/>
    </row>
    <row r="699" spans="14:16" ht="18" customHeight="1">
      <c r="N699" s="6"/>
      <c r="O699" s="6"/>
      <c r="P699" s="6"/>
    </row>
    <row r="700" spans="14:16" ht="18" customHeight="1">
      <c r="N700" s="6"/>
      <c r="O700" s="6"/>
      <c r="P700" s="6"/>
    </row>
    <row r="701" spans="14:16" ht="18" customHeight="1">
      <c r="N701" s="6"/>
      <c r="O701" s="6"/>
      <c r="P701" s="6"/>
    </row>
    <row r="702" spans="14:16" ht="18" customHeight="1">
      <c r="N702" s="6"/>
      <c r="O702" s="6"/>
      <c r="P702" s="6"/>
    </row>
    <row r="703" spans="14:16" ht="18" customHeight="1">
      <c r="N703" s="6"/>
      <c r="O703" s="6"/>
      <c r="P703" s="6"/>
    </row>
    <row r="704" spans="14:16" ht="18" customHeight="1">
      <c r="N704" s="6"/>
      <c r="O704" s="6"/>
      <c r="P704" s="6"/>
    </row>
    <row r="705" spans="14:16" ht="18" customHeight="1">
      <c r="N705" s="6"/>
      <c r="O705" s="6"/>
      <c r="P705" s="6"/>
    </row>
    <row r="706" spans="14:16" ht="18" customHeight="1">
      <c r="N706" s="6"/>
      <c r="O706" s="6"/>
      <c r="P706" s="6"/>
    </row>
    <row r="707" spans="14:16" ht="18" customHeight="1">
      <c r="N707" s="6"/>
      <c r="O707" s="6"/>
      <c r="P707" s="6"/>
    </row>
    <row r="708" spans="14:16" ht="18" customHeight="1">
      <c r="N708" s="6"/>
      <c r="O708" s="6"/>
      <c r="P708" s="6"/>
    </row>
    <row r="709" spans="14:16" ht="18" customHeight="1">
      <c r="N709" s="6"/>
      <c r="O709" s="6"/>
      <c r="P709" s="6"/>
    </row>
    <row r="710" spans="14:16" ht="18" customHeight="1">
      <c r="N710" s="6"/>
      <c r="O710" s="6"/>
      <c r="P710" s="6"/>
    </row>
    <row r="711" spans="14:16" ht="18" customHeight="1">
      <c r="N711" s="6"/>
      <c r="O711" s="6"/>
      <c r="P711" s="6"/>
    </row>
    <row r="712" spans="14:16" ht="18" customHeight="1">
      <c r="N712" s="6"/>
      <c r="O712" s="6"/>
      <c r="P712" s="6"/>
    </row>
    <row r="713" spans="14:16" ht="18" customHeight="1">
      <c r="N713" s="6"/>
      <c r="O713" s="6"/>
      <c r="P713" s="6"/>
    </row>
    <row r="714" spans="14:16" ht="18" customHeight="1">
      <c r="N714" s="6"/>
      <c r="O714" s="6"/>
      <c r="P714" s="6"/>
    </row>
    <row r="715" spans="14:16" ht="18" customHeight="1">
      <c r="N715" s="6"/>
      <c r="O715" s="6"/>
      <c r="P715" s="6"/>
    </row>
    <row r="716" spans="14:16" ht="18" customHeight="1">
      <c r="N716" s="6"/>
      <c r="O716" s="6"/>
      <c r="P716" s="6"/>
    </row>
    <row r="717" spans="14:16" ht="18" customHeight="1">
      <c r="N717" s="6"/>
      <c r="O717" s="6"/>
      <c r="P717" s="6"/>
    </row>
    <row r="718" spans="14:16" ht="18" customHeight="1">
      <c r="N718" s="6"/>
      <c r="O718" s="6"/>
      <c r="P718" s="6"/>
    </row>
    <row r="719" spans="14:16" ht="18" customHeight="1">
      <c r="N719" s="6"/>
      <c r="O719" s="6"/>
      <c r="P719" s="6"/>
    </row>
    <row r="720" spans="14:16" ht="18" customHeight="1">
      <c r="N720" s="6"/>
      <c r="O720" s="6"/>
      <c r="P720" s="6"/>
    </row>
    <row r="721" spans="14:16" ht="18" customHeight="1">
      <c r="N721" s="6"/>
      <c r="O721" s="6"/>
      <c r="P721" s="6"/>
    </row>
    <row r="722" spans="14:16" ht="18" customHeight="1">
      <c r="N722" s="6"/>
      <c r="O722" s="6"/>
      <c r="P722" s="6"/>
    </row>
    <row r="723" spans="14:16" ht="18" customHeight="1">
      <c r="N723" s="6"/>
      <c r="O723" s="6"/>
      <c r="P723" s="6"/>
    </row>
    <row r="724" spans="14:16" ht="18" customHeight="1">
      <c r="N724" s="6"/>
      <c r="O724" s="6"/>
      <c r="P724" s="6"/>
    </row>
    <row r="725" spans="14:16" ht="18" customHeight="1">
      <c r="N725" s="6"/>
      <c r="O725" s="6"/>
      <c r="P725" s="6"/>
    </row>
    <row r="726" spans="14:16" ht="18" customHeight="1">
      <c r="N726" s="6"/>
      <c r="O726" s="6"/>
      <c r="P726" s="6"/>
    </row>
    <row r="727" spans="14:16" ht="18" customHeight="1">
      <c r="N727" s="6"/>
      <c r="O727" s="6"/>
      <c r="P727" s="6"/>
    </row>
    <row r="728" spans="14:16" ht="18" customHeight="1">
      <c r="N728" s="6"/>
      <c r="O728" s="6"/>
      <c r="P728" s="6"/>
    </row>
    <row r="729" spans="14:16" ht="18" customHeight="1">
      <c r="N729" s="6"/>
      <c r="O729" s="6"/>
      <c r="P729" s="6"/>
    </row>
    <row r="730" spans="14:16" ht="18" customHeight="1">
      <c r="N730" s="6"/>
      <c r="O730" s="6"/>
      <c r="P730" s="6"/>
    </row>
    <row r="731" spans="14:16" ht="18" customHeight="1">
      <c r="N731" s="6"/>
      <c r="O731" s="6"/>
      <c r="P731" s="6"/>
    </row>
    <row r="732" spans="14:16" ht="18" customHeight="1">
      <c r="N732" s="6"/>
      <c r="O732" s="6"/>
      <c r="P732" s="6"/>
    </row>
    <row r="733" spans="14:16" ht="18" customHeight="1">
      <c r="N733" s="6"/>
      <c r="O733" s="6"/>
      <c r="P733" s="6"/>
    </row>
    <row r="734" spans="14:16" ht="18" customHeight="1">
      <c r="N734" s="6"/>
      <c r="O734" s="6"/>
      <c r="P734" s="6"/>
    </row>
    <row r="735" spans="14:16" ht="18" customHeight="1">
      <c r="N735" s="6"/>
      <c r="O735" s="6"/>
      <c r="P735" s="6"/>
    </row>
    <row r="736" spans="14:16" ht="18" customHeight="1">
      <c r="N736" s="6"/>
      <c r="O736" s="6"/>
      <c r="P736" s="6"/>
    </row>
    <row r="737" spans="14:16" ht="18" customHeight="1">
      <c r="N737" s="6"/>
      <c r="O737" s="6"/>
      <c r="P737" s="6"/>
    </row>
    <row r="738" spans="14:16" ht="18" customHeight="1">
      <c r="N738" s="6"/>
      <c r="O738" s="6"/>
      <c r="P738" s="6"/>
    </row>
    <row r="739" spans="14:16" ht="18" customHeight="1">
      <c r="N739" s="6"/>
      <c r="O739" s="6"/>
      <c r="P739" s="6"/>
    </row>
    <row r="740" spans="14:16" ht="18" customHeight="1">
      <c r="N740" s="6"/>
      <c r="O740" s="6"/>
      <c r="P740" s="6"/>
    </row>
    <row r="741" spans="14:16" ht="18" customHeight="1">
      <c r="N741" s="6"/>
      <c r="O741" s="6"/>
      <c r="P741" s="6"/>
    </row>
    <row r="742" spans="14:16" ht="18" customHeight="1">
      <c r="N742" s="6"/>
      <c r="O742" s="6"/>
      <c r="P742" s="6"/>
    </row>
    <row r="743" spans="14:16" ht="18" customHeight="1">
      <c r="N743" s="6"/>
      <c r="O743" s="6"/>
      <c r="P743" s="6"/>
    </row>
    <row r="744" spans="14:16" ht="18" customHeight="1">
      <c r="N744" s="6"/>
      <c r="O744" s="6"/>
      <c r="P744" s="6"/>
    </row>
    <row r="745" spans="14:16" ht="18" customHeight="1">
      <c r="N745" s="6"/>
      <c r="O745" s="6"/>
      <c r="P745" s="6"/>
    </row>
    <row r="746" spans="14:16" ht="18" customHeight="1">
      <c r="N746" s="6"/>
      <c r="O746" s="6"/>
      <c r="P746" s="6"/>
    </row>
    <row r="747" spans="14:16" ht="18" customHeight="1">
      <c r="N747" s="6"/>
      <c r="O747" s="6"/>
      <c r="P747" s="6"/>
    </row>
    <row r="748" spans="14:16" ht="18" customHeight="1">
      <c r="N748" s="6"/>
      <c r="O748" s="6"/>
      <c r="P748" s="6"/>
    </row>
    <row r="749" spans="14:16" ht="18" customHeight="1">
      <c r="N749" s="6"/>
      <c r="O749" s="6"/>
      <c r="P749" s="6"/>
    </row>
    <row r="750" spans="14:16" ht="18" customHeight="1">
      <c r="N750" s="6"/>
      <c r="O750" s="6"/>
      <c r="P750" s="6"/>
    </row>
    <row r="751" spans="14:16" ht="18" customHeight="1">
      <c r="N751" s="6"/>
      <c r="O751" s="6"/>
      <c r="P751" s="6"/>
    </row>
    <row r="752" spans="14:16" ht="18" customHeight="1">
      <c r="N752" s="6"/>
      <c r="O752" s="6"/>
      <c r="P752" s="6"/>
    </row>
    <row r="753" spans="14:16" ht="18" customHeight="1">
      <c r="N753" s="6"/>
      <c r="O753" s="6"/>
      <c r="P753" s="6"/>
    </row>
    <row r="754" spans="14:16" ht="18" customHeight="1">
      <c r="N754" s="6"/>
      <c r="O754" s="6"/>
      <c r="P754" s="6"/>
    </row>
    <row r="755" spans="14:16" ht="18" customHeight="1">
      <c r="N755" s="6"/>
      <c r="O755" s="6"/>
      <c r="P755" s="6"/>
    </row>
    <row r="756" spans="14:16" ht="18" customHeight="1">
      <c r="N756" s="6"/>
      <c r="O756" s="6"/>
      <c r="P756" s="6"/>
    </row>
    <row r="757" spans="14:16" ht="18" customHeight="1">
      <c r="N757" s="6"/>
      <c r="O757" s="6"/>
      <c r="P757" s="6"/>
    </row>
    <row r="758" spans="14:16" ht="18" customHeight="1">
      <c r="N758" s="6"/>
      <c r="O758" s="6"/>
      <c r="P758" s="6"/>
    </row>
    <row r="759" spans="14:16" ht="18" customHeight="1">
      <c r="N759" s="6"/>
      <c r="O759" s="6"/>
      <c r="P759" s="6"/>
    </row>
    <row r="760" spans="14:16" ht="18" customHeight="1">
      <c r="N760" s="6"/>
      <c r="O760" s="6"/>
      <c r="P760" s="6"/>
    </row>
    <row r="761" spans="14:16" ht="18" customHeight="1">
      <c r="N761" s="6"/>
      <c r="O761" s="6"/>
      <c r="P761" s="6"/>
    </row>
    <row r="762" spans="14:16" ht="18" customHeight="1">
      <c r="N762" s="6"/>
      <c r="O762" s="6"/>
      <c r="P762" s="6"/>
    </row>
    <row r="763" spans="14:16" ht="18" customHeight="1">
      <c r="N763" s="6"/>
      <c r="O763" s="6"/>
      <c r="P763" s="6"/>
    </row>
    <row r="764" spans="14:16" ht="18" customHeight="1">
      <c r="N764" s="6"/>
      <c r="O764" s="6"/>
      <c r="P764" s="6"/>
    </row>
    <row r="765" spans="14:16" ht="18" customHeight="1">
      <c r="N765" s="6"/>
      <c r="O765" s="6"/>
      <c r="P765" s="6"/>
    </row>
    <row r="766" spans="14:16" ht="18" customHeight="1">
      <c r="N766" s="6"/>
      <c r="O766" s="6"/>
      <c r="P766" s="6"/>
    </row>
    <row r="767" spans="14:16" ht="18" customHeight="1">
      <c r="N767" s="6"/>
      <c r="O767" s="6"/>
      <c r="P767" s="6"/>
    </row>
    <row r="768" spans="14:16" ht="18" customHeight="1">
      <c r="N768" s="6"/>
      <c r="O768" s="6"/>
      <c r="P768" s="6"/>
    </row>
    <row r="769" spans="14:16" ht="18" customHeight="1">
      <c r="N769" s="6"/>
      <c r="O769" s="6"/>
      <c r="P769" s="6"/>
    </row>
    <row r="770" spans="14:16" ht="18" customHeight="1">
      <c r="N770" s="6"/>
      <c r="O770" s="6"/>
      <c r="P770" s="6"/>
    </row>
    <row r="771" spans="14:16" ht="18" customHeight="1">
      <c r="N771" s="6"/>
      <c r="O771" s="6"/>
      <c r="P771" s="6"/>
    </row>
    <row r="772" spans="14:16" ht="18" customHeight="1">
      <c r="N772" s="6"/>
      <c r="O772" s="6"/>
      <c r="P772" s="6"/>
    </row>
    <row r="773" spans="14:16" ht="18" customHeight="1">
      <c r="N773" s="6"/>
      <c r="O773" s="6"/>
      <c r="P773" s="6"/>
    </row>
    <row r="774" spans="14:16" ht="18" customHeight="1">
      <c r="N774" s="6"/>
      <c r="O774" s="6"/>
      <c r="P774" s="6"/>
    </row>
    <row r="775" spans="14:16" ht="18" customHeight="1">
      <c r="N775" s="6"/>
      <c r="O775" s="6"/>
      <c r="P775" s="6"/>
    </row>
    <row r="776" spans="14:16" ht="18" customHeight="1">
      <c r="N776" s="6"/>
      <c r="O776" s="6"/>
      <c r="P776" s="6"/>
    </row>
    <row r="777" spans="14:16" ht="18" customHeight="1">
      <c r="N777" s="6"/>
      <c r="O777" s="6"/>
      <c r="P777" s="6"/>
    </row>
    <row r="778" spans="14:16" ht="18" customHeight="1">
      <c r="N778" s="6"/>
      <c r="O778" s="6"/>
      <c r="P778" s="6"/>
    </row>
    <row r="779" spans="14:16" ht="18" customHeight="1">
      <c r="N779" s="6"/>
      <c r="O779" s="6"/>
      <c r="P779" s="6"/>
    </row>
    <row r="780" spans="14:16" ht="18" customHeight="1">
      <c r="N780" s="6"/>
      <c r="O780" s="6"/>
      <c r="P780" s="6"/>
    </row>
    <row r="781" spans="14:16" ht="18" customHeight="1">
      <c r="N781" s="6"/>
      <c r="O781" s="6"/>
      <c r="P781" s="6"/>
    </row>
    <row r="782" spans="14:16" ht="18" customHeight="1">
      <c r="N782" s="6"/>
      <c r="O782" s="6"/>
      <c r="P782" s="6"/>
    </row>
    <row r="783" spans="14:16" ht="18" customHeight="1">
      <c r="N783" s="6"/>
      <c r="O783" s="6"/>
      <c r="P783" s="6"/>
    </row>
    <row r="784" spans="14:16" ht="18" customHeight="1">
      <c r="N784" s="6"/>
      <c r="O784" s="6"/>
      <c r="P784" s="6"/>
    </row>
    <row r="785" spans="14:16" ht="18" customHeight="1">
      <c r="N785" s="6"/>
      <c r="O785" s="6"/>
      <c r="P785" s="6"/>
    </row>
    <row r="786" spans="14:16" ht="18" customHeight="1">
      <c r="N786" s="6"/>
      <c r="O786" s="6"/>
      <c r="P786" s="6"/>
    </row>
    <row r="787" spans="14:16" ht="18" customHeight="1">
      <c r="N787" s="6"/>
      <c r="O787" s="6"/>
      <c r="P787" s="6"/>
    </row>
    <row r="788" spans="14:16" ht="18" customHeight="1">
      <c r="N788" s="6"/>
      <c r="O788" s="6"/>
      <c r="P788" s="6"/>
    </row>
    <row r="789" spans="14:16" ht="18" customHeight="1">
      <c r="N789" s="6"/>
      <c r="O789" s="6"/>
      <c r="P789" s="6"/>
    </row>
    <row r="790" spans="14:16" ht="18" customHeight="1">
      <c r="N790" s="6"/>
      <c r="O790" s="6"/>
      <c r="P790" s="6"/>
    </row>
    <row r="791" spans="14:16" ht="18" customHeight="1">
      <c r="N791" s="6"/>
      <c r="O791" s="6"/>
      <c r="P791" s="6"/>
    </row>
    <row r="792" spans="14:16" ht="18" customHeight="1">
      <c r="N792" s="6"/>
      <c r="O792" s="6"/>
      <c r="P792" s="6"/>
    </row>
    <row r="793" spans="14:16" ht="18" customHeight="1">
      <c r="N793" s="6"/>
      <c r="O793" s="6"/>
      <c r="P793" s="6"/>
    </row>
    <row r="794" spans="14:16" ht="18" customHeight="1">
      <c r="N794" s="6"/>
      <c r="O794" s="6"/>
      <c r="P794" s="6"/>
    </row>
    <row r="795" spans="14:16" ht="18" customHeight="1">
      <c r="N795" s="6"/>
      <c r="O795" s="6"/>
      <c r="P795" s="6"/>
    </row>
    <row r="796" spans="14:16" ht="18" customHeight="1">
      <c r="N796" s="6"/>
      <c r="O796" s="6"/>
      <c r="P796" s="6"/>
    </row>
    <row r="797" spans="14:16" ht="18" customHeight="1">
      <c r="N797" s="6"/>
      <c r="O797" s="6"/>
      <c r="P797" s="6"/>
    </row>
    <row r="798" spans="14:16" ht="18" customHeight="1">
      <c r="N798" s="6"/>
      <c r="O798" s="6"/>
      <c r="P798" s="6"/>
    </row>
    <row r="799" spans="14:16" ht="18" customHeight="1">
      <c r="N799" s="6"/>
      <c r="O799" s="6"/>
      <c r="P799" s="6"/>
    </row>
    <row r="800" spans="14:16" ht="18" customHeight="1">
      <c r="N800" s="6"/>
      <c r="O800" s="6"/>
      <c r="P800" s="6"/>
    </row>
    <row r="801" spans="14:16" ht="18" customHeight="1">
      <c r="N801" s="6"/>
      <c r="O801" s="6"/>
      <c r="P801" s="6"/>
    </row>
    <row r="802" spans="14:16" ht="18" customHeight="1">
      <c r="N802" s="6"/>
      <c r="O802" s="6"/>
      <c r="P802" s="6"/>
    </row>
    <row r="803" spans="14:16" ht="18" customHeight="1">
      <c r="N803" s="6"/>
      <c r="O803" s="6"/>
      <c r="P803" s="6"/>
    </row>
    <row r="804" spans="14:16" ht="18" customHeight="1">
      <c r="N804" s="6"/>
      <c r="O804" s="6"/>
      <c r="P804" s="6"/>
    </row>
    <row r="805" spans="14:16" ht="18" customHeight="1">
      <c r="N805" s="6"/>
      <c r="O805" s="6"/>
      <c r="P805" s="6"/>
    </row>
    <row r="806" spans="14:16" ht="18" customHeight="1">
      <c r="N806" s="6"/>
      <c r="O806" s="6"/>
      <c r="P806" s="6"/>
    </row>
    <row r="807" spans="14:16" ht="18" customHeight="1">
      <c r="N807" s="6"/>
      <c r="O807" s="6"/>
      <c r="P807" s="6"/>
    </row>
    <row r="808" spans="14:16" ht="18" customHeight="1">
      <c r="N808" s="6"/>
      <c r="O808" s="6"/>
      <c r="P808" s="6"/>
    </row>
    <row r="809" spans="14:16" ht="18" customHeight="1">
      <c r="N809" s="6"/>
      <c r="O809" s="6"/>
      <c r="P809" s="6"/>
    </row>
    <row r="810" spans="14:16" ht="18" customHeight="1">
      <c r="N810" s="6"/>
      <c r="O810" s="6"/>
      <c r="P810" s="6"/>
    </row>
    <row r="811" spans="14:16" ht="18" customHeight="1">
      <c r="N811" s="6"/>
      <c r="O811" s="6"/>
      <c r="P811" s="6"/>
    </row>
    <row r="812" spans="14:16" ht="18" customHeight="1">
      <c r="N812" s="6"/>
      <c r="O812" s="6"/>
      <c r="P812" s="6"/>
    </row>
    <row r="813" spans="14:16" ht="18" customHeight="1">
      <c r="N813" s="6"/>
      <c r="O813" s="6"/>
      <c r="P813" s="6"/>
    </row>
    <row r="814" spans="14:16" ht="18" customHeight="1">
      <c r="N814" s="6"/>
      <c r="O814" s="6"/>
      <c r="P814" s="6"/>
    </row>
    <row r="815" spans="14:16" ht="18" customHeight="1">
      <c r="N815" s="6"/>
      <c r="O815" s="6"/>
      <c r="P815" s="6"/>
    </row>
    <row r="816" spans="14:16" ht="18" customHeight="1">
      <c r="N816" s="6"/>
      <c r="O816" s="6"/>
      <c r="P816" s="6"/>
    </row>
    <row r="817" spans="14:16" ht="18" customHeight="1">
      <c r="N817" s="6"/>
      <c r="O817" s="6"/>
      <c r="P817" s="6"/>
    </row>
    <row r="818" spans="14:16" ht="18" customHeight="1">
      <c r="N818" s="6"/>
      <c r="O818" s="6"/>
      <c r="P818" s="6"/>
    </row>
    <row r="819" spans="14:16" ht="18" customHeight="1">
      <c r="N819" s="6"/>
      <c r="O819" s="6"/>
      <c r="P819" s="6"/>
    </row>
    <row r="820" spans="14:16" ht="18" customHeight="1">
      <c r="N820" s="6"/>
      <c r="O820" s="6"/>
      <c r="P820" s="6"/>
    </row>
    <row r="821" spans="14:16" ht="18" customHeight="1">
      <c r="N821" s="6"/>
      <c r="O821" s="6"/>
      <c r="P821" s="6"/>
    </row>
    <row r="822" spans="14:16" ht="18" customHeight="1">
      <c r="N822" s="6"/>
      <c r="O822" s="6"/>
      <c r="P822" s="6"/>
    </row>
    <row r="823" spans="14:16" ht="18" customHeight="1">
      <c r="N823" s="6"/>
      <c r="O823" s="6"/>
      <c r="P823" s="6"/>
    </row>
    <row r="824" spans="14:16" ht="18" customHeight="1">
      <c r="N824" s="6"/>
      <c r="O824" s="6"/>
      <c r="P824" s="6"/>
    </row>
    <row r="825" spans="14:16" ht="18" customHeight="1">
      <c r="N825" s="6"/>
      <c r="O825" s="6"/>
      <c r="P825" s="6"/>
    </row>
    <row r="826" spans="14:16" ht="18" customHeight="1">
      <c r="N826" s="6"/>
      <c r="O826" s="6"/>
      <c r="P826" s="6"/>
    </row>
    <row r="827" spans="14:16" ht="18" customHeight="1">
      <c r="N827" s="6"/>
      <c r="O827" s="6"/>
      <c r="P827" s="6"/>
    </row>
    <row r="828" spans="14:16" ht="18" customHeight="1">
      <c r="N828" s="6"/>
      <c r="O828" s="6"/>
      <c r="P828" s="6"/>
    </row>
    <row r="829" spans="14:16" ht="18" customHeight="1">
      <c r="N829" s="6"/>
      <c r="O829" s="6"/>
      <c r="P829" s="6"/>
    </row>
    <row r="830" spans="14:16" ht="18" customHeight="1">
      <c r="N830" s="6"/>
      <c r="O830" s="6"/>
      <c r="P830" s="6"/>
    </row>
    <row r="831" spans="14:16" ht="18" customHeight="1">
      <c r="N831" s="6"/>
      <c r="O831" s="6"/>
      <c r="P831" s="6"/>
    </row>
    <row r="832" spans="14:16" ht="18" customHeight="1">
      <c r="N832" s="6"/>
      <c r="O832" s="6"/>
      <c r="P832" s="6"/>
    </row>
    <row r="833" spans="14:16" ht="18" customHeight="1">
      <c r="N833" s="6"/>
      <c r="O833" s="6"/>
      <c r="P833" s="6"/>
    </row>
    <row r="834" spans="14:16" ht="18" customHeight="1">
      <c r="N834" s="6"/>
      <c r="O834" s="6"/>
      <c r="P834" s="6"/>
    </row>
    <row r="835" spans="14:16" ht="18" customHeight="1">
      <c r="N835" s="6"/>
      <c r="O835" s="6"/>
      <c r="P835" s="6"/>
    </row>
    <row r="836" spans="14:16" ht="18" customHeight="1">
      <c r="N836" s="6"/>
      <c r="O836" s="6"/>
      <c r="P836" s="6"/>
    </row>
    <row r="837" spans="14:16" ht="18" customHeight="1">
      <c r="N837" s="6"/>
      <c r="O837" s="6"/>
      <c r="P837" s="6"/>
    </row>
    <row r="838" spans="14:16" ht="18" customHeight="1">
      <c r="N838" s="6"/>
      <c r="O838" s="6"/>
      <c r="P838" s="6"/>
    </row>
    <row r="839" spans="14:16" ht="18" customHeight="1">
      <c r="N839" s="6"/>
      <c r="O839" s="6"/>
      <c r="P839" s="6"/>
    </row>
    <row r="840" spans="14:16" ht="18" customHeight="1">
      <c r="N840" s="6"/>
      <c r="O840" s="6"/>
      <c r="P840" s="6"/>
    </row>
    <row r="841" spans="14:16" ht="18" customHeight="1">
      <c r="N841" s="6"/>
      <c r="O841" s="6"/>
      <c r="P841" s="6"/>
    </row>
    <row r="842" spans="14:16" ht="18" customHeight="1">
      <c r="N842" s="6"/>
      <c r="O842" s="6"/>
      <c r="P842" s="6"/>
    </row>
    <row r="843" spans="14:16" ht="18" customHeight="1">
      <c r="N843" s="6"/>
      <c r="O843" s="6"/>
      <c r="P843" s="6"/>
    </row>
    <row r="844" spans="14:16" ht="18" customHeight="1">
      <c r="N844" s="6"/>
      <c r="O844" s="6"/>
      <c r="P844" s="6"/>
    </row>
    <row r="845" spans="14:16" ht="18" customHeight="1">
      <c r="N845" s="6"/>
      <c r="O845" s="6"/>
      <c r="P845" s="6"/>
    </row>
    <row r="846" spans="14:16" ht="18" customHeight="1">
      <c r="N846" s="6"/>
      <c r="O846" s="6"/>
      <c r="P846" s="6"/>
    </row>
    <row r="847" spans="14:16" ht="18" customHeight="1">
      <c r="N847" s="6"/>
      <c r="O847" s="6"/>
      <c r="P847" s="6"/>
    </row>
    <row r="848" spans="14:16" ht="18" customHeight="1">
      <c r="N848" s="6"/>
      <c r="O848" s="6"/>
      <c r="P848" s="6"/>
    </row>
    <row r="849" spans="14:16" ht="18" customHeight="1">
      <c r="N849" s="6"/>
      <c r="O849" s="6"/>
      <c r="P849" s="6"/>
    </row>
    <row r="850" spans="14:16" ht="18" customHeight="1">
      <c r="N850" s="6"/>
      <c r="O850" s="6"/>
      <c r="P850" s="6"/>
    </row>
    <row r="851" spans="14:16" ht="18" customHeight="1">
      <c r="N851" s="6"/>
      <c r="O851" s="6"/>
      <c r="P851" s="6"/>
    </row>
    <row r="852" spans="14:16" ht="18" customHeight="1">
      <c r="N852" s="6"/>
      <c r="O852" s="6"/>
      <c r="P852" s="6"/>
    </row>
    <row r="853" spans="14:16" ht="18" customHeight="1">
      <c r="N853" s="6"/>
      <c r="O853" s="6"/>
      <c r="P853" s="6"/>
    </row>
    <row r="854" spans="14:16" ht="18" customHeight="1">
      <c r="N854" s="6"/>
      <c r="O854" s="6"/>
      <c r="P854" s="6"/>
    </row>
    <row r="855" spans="14:16" ht="18" customHeight="1">
      <c r="N855" s="6"/>
      <c r="O855" s="6"/>
      <c r="P855" s="6"/>
    </row>
    <row r="856" spans="14:16" ht="18" customHeight="1">
      <c r="N856" s="6"/>
      <c r="O856" s="6"/>
      <c r="P856" s="6"/>
    </row>
    <row r="857" spans="14:16" ht="18" customHeight="1">
      <c r="N857" s="6"/>
      <c r="O857" s="6"/>
      <c r="P857" s="6"/>
    </row>
    <row r="858" spans="14:16" ht="18" customHeight="1">
      <c r="N858" s="6"/>
      <c r="O858" s="6"/>
      <c r="P858" s="6"/>
    </row>
    <row r="859" spans="14:16" ht="18" customHeight="1">
      <c r="N859" s="6"/>
      <c r="O859" s="6"/>
      <c r="P859" s="6"/>
    </row>
    <row r="860" spans="14:16" ht="18" customHeight="1">
      <c r="N860" s="6"/>
      <c r="O860" s="6"/>
      <c r="P860" s="6"/>
    </row>
    <row r="861" spans="14:16" ht="18" customHeight="1">
      <c r="N861" s="6"/>
      <c r="O861" s="6"/>
      <c r="P861" s="6"/>
    </row>
    <row r="862" spans="14:16" ht="18" customHeight="1">
      <c r="N862" s="6"/>
      <c r="O862" s="6"/>
      <c r="P862" s="6"/>
    </row>
    <row r="863" spans="14:16" ht="18" customHeight="1">
      <c r="N863" s="6"/>
      <c r="O863" s="6"/>
      <c r="P863" s="6"/>
    </row>
    <row r="864" spans="14:16" ht="18" customHeight="1">
      <c r="N864" s="6"/>
      <c r="O864" s="6"/>
      <c r="P864" s="6"/>
    </row>
    <row r="865" spans="14:16" ht="18" customHeight="1">
      <c r="N865" s="6"/>
      <c r="O865" s="6"/>
      <c r="P865" s="6"/>
    </row>
    <row r="866" spans="14:16" ht="18" customHeight="1">
      <c r="N866" s="6"/>
      <c r="O866" s="6"/>
      <c r="P866" s="6"/>
    </row>
    <row r="867" spans="14:16" ht="18" customHeight="1">
      <c r="N867" s="6"/>
      <c r="O867" s="6"/>
      <c r="P867" s="6"/>
    </row>
    <row r="868" spans="14:16" ht="18" customHeight="1">
      <c r="N868" s="6"/>
      <c r="O868" s="6"/>
      <c r="P868" s="6"/>
    </row>
    <row r="869" spans="14:16" ht="18" customHeight="1">
      <c r="N869" s="6"/>
      <c r="O869" s="6"/>
      <c r="P869" s="6"/>
    </row>
    <row r="870" spans="14:16" ht="18" customHeight="1">
      <c r="N870" s="6"/>
      <c r="O870" s="6"/>
      <c r="P870" s="6"/>
    </row>
    <row r="871" spans="14:16" ht="18" customHeight="1">
      <c r="N871" s="6"/>
      <c r="O871" s="6"/>
      <c r="P871" s="6"/>
    </row>
    <row r="872" spans="14:16" ht="18" customHeight="1">
      <c r="N872" s="6"/>
      <c r="O872" s="6"/>
      <c r="P872" s="6"/>
    </row>
    <row r="873" spans="14:16" ht="18" customHeight="1">
      <c r="N873" s="6"/>
      <c r="O873" s="6"/>
      <c r="P873" s="6"/>
    </row>
    <row r="874" spans="14:16" ht="18" customHeight="1">
      <c r="N874" s="6"/>
      <c r="O874" s="6"/>
      <c r="P874" s="6"/>
    </row>
    <row r="875" spans="14:16" ht="18" customHeight="1">
      <c r="N875" s="6"/>
      <c r="O875" s="6"/>
      <c r="P875" s="6"/>
    </row>
    <row r="876" spans="14:16" ht="18" customHeight="1">
      <c r="N876" s="6"/>
      <c r="O876" s="6"/>
      <c r="P876" s="6"/>
    </row>
    <row r="877" spans="14:16" ht="18" customHeight="1">
      <c r="N877" s="6"/>
      <c r="O877" s="6"/>
      <c r="P877" s="6"/>
    </row>
    <row r="878" spans="14:16" ht="18" customHeight="1">
      <c r="N878" s="6"/>
      <c r="O878" s="6"/>
      <c r="P878" s="6"/>
    </row>
    <row r="879" spans="14:16" ht="18" customHeight="1">
      <c r="N879" s="6"/>
      <c r="O879" s="6"/>
      <c r="P879" s="6"/>
    </row>
    <row r="880" spans="14:16" ht="18" customHeight="1">
      <c r="N880" s="6"/>
      <c r="O880" s="6"/>
      <c r="P880" s="6"/>
    </row>
    <row r="881" spans="14:16" ht="18" customHeight="1">
      <c r="N881" s="6"/>
      <c r="O881" s="6"/>
      <c r="P881" s="6"/>
    </row>
    <row r="882" spans="14:16" ht="18" customHeight="1">
      <c r="N882" s="6"/>
      <c r="O882" s="6"/>
      <c r="P882" s="6"/>
    </row>
    <row r="883" spans="14:16" ht="18" customHeight="1">
      <c r="N883" s="6"/>
      <c r="O883" s="6"/>
      <c r="P883" s="6"/>
    </row>
    <row r="884" spans="14:16" ht="18" customHeight="1">
      <c r="N884" s="6"/>
      <c r="O884" s="6"/>
      <c r="P884" s="6"/>
    </row>
    <row r="885" spans="14:16" ht="18" customHeight="1">
      <c r="N885" s="6"/>
      <c r="O885" s="6"/>
      <c r="P885" s="6"/>
    </row>
    <row r="886" spans="14:16" ht="18" customHeight="1">
      <c r="N886" s="6"/>
      <c r="O886" s="6"/>
      <c r="P886" s="6"/>
    </row>
    <row r="887" spans="14:16" ht="18" customHeight="1">
      <c r="N887" s="6"/>
      <c r="O887" s="6"/>
      <c r="P887" s="6"/>
    </row>
    <row r="888" spans="14:16" ht="18" customHeight="1">
      <c r="N888" s="6"/>
      <c r="O888" s="6"/>
      <c r="P888" s="6"/>
    </row>
    <row r="889" spans="14:16" ht="18" customHeight="1">
      <c r="N889" s="6"/>
      <c r="O889" s="6"/>
      <c r="P889" s="6"/>
    </row>
    <row r="890" spans="14:16" ht="18" customHeight="1">
      <c r="N890" s="6"/>
      <c r="O890" s="6"/>
      <c r="P890" s="6"/>
    </row>
    <row r="891" spans="14:16" ht="18" customHeight="1">
      <c r="N891" s="6"/>
      <c r="O891" s="6"/>
      <c r="P891" s="6"/>
    </row>
    <row r="892" spans="14:16" ht="18" customHeight="1">
      <c r="N892" s="6"/>
      <c r="O892" s="6"/>
      <c r="P892" s="6"/>
    </row>
    <row r="893" spans="14:16" ht="18" customHeight="1">
      <c r="N893" s="6"/>
      <c r="O893" s="6"/>
      <c r="P893" s="6"/>
    </row>
    <row r="894" spans="14:16" ht="18" customHeight="1">
      <c r="N894" s="6"/>
      <c r="O894" s="6"/>
      <c r="P894" s="6"/>
    </row>
    <row r="895" spans="14:16" ht="18" customHeight="1">
      <c r="N895" s="6"/>
      <c r="O895" s="6"/>
      <c r="P895" s="6"/>
    </row>
    <row r="896" spans="14:16" ht="18" customHeight="1">
      <c r="N896" s="6"/>
      <c r="O896" s="6"/>
      <c r="P896" s="6"/>
    </row>
    <row r="897" spans="14:16" ht="18" customHeight="1">
      <c r="N897" s="6"/>
      <c r="O897" s="6"/>
      <c r="P897" s="6"/>
    </row>
    <row r="898" spans="14:16" ht="18" customHeight="1">
      <c r="N898" s="6"/>
      <c r="O898" s="6"/>
      <c r="P898" s="6"/>
    </row>
    <row r="899" spans="14:16" ht="18" customHeight="1">
      <c r="N899" s="6"/>
      <c r="O899" s="6"/>
      <c r="P899" s="6"/>
    </row>
    <row r="900" spans="14:16" ht="18" customHeight="1">
      <c r="N900" s="6"/>
      <c r="O900" s="6"/>
      <c r="P900" s="6"/>
    </row>
    <row r="901" spans="14:16" ht="18" customHeight="1">
      <c r="N901" s="6"/>
      <c r="O901" s="6"/>
      <c r="P901" s="6"/>
    </row>
    <row r="902" spans="14:16" ht="18" customHeight="1">
      <c r="N902" s="6"/>
      <c r="O902" s="6"/>
      <c r="P902" s="6"/>
    </row>
    <row r="903" spans="14:16" ht="18" customHeight="1">
      <c r="N903" s="6"/>
      <c r="O903" s="6"/>
      <c r="P903" s="6"/>
    </row>
    <row r="904" spans="14:16" ht="18" customHeight="1">
      <c r="N904" s="6"/>
      <c r="O904" s="6"/>
      <c r="P904" s="6"/>
    </row>
    <row r="905" spans="14:16" ht="18" customHeight="1">
      <c r="N905" s="6"/>
      <c r="O905" s="6"/>
      <c r="P905" s="6"/>
    </row>
    <row r="906" spans="14:16" ht="18" customHeight="1">
      <c r="N906" s="6"/>
      <c r="O906" s="6"/>
      <c r="P906" s="6"/>
    </row>
    <row r="907" spans="14:16" ht="18" customHeight="1">
      <c r="N907" s="6"/>
      <c r="O907" s="6"/>
      <c r="P907" s="6"/>
    </row>
    <row r="908" spans="14:16" ht="18" customHeight="1">
      <c r="N908" s="6"/>
      <c r="O908" s="6"/>
      <c r="P908" s="6"/>
    </row>
    <row r="909" spans="14:16" ht="18" customHeight="1">
      <c r="N909" s="6"/>
      <c r="O909" s="6"/>
      <c r="P909" s="6"/>
    </row>
    <row r="910" spans="14:16" ht="18" customHeight="1">
      <c r="N910" s="6"/>
      <c r="O910" s="6"/>
      <c r="P910" s="6"/>
    </row>
    <row r="911" spans="14:16" ht="18" customHeight="1">
      <c r="N911" s="6"/>
      <c r="O911" s="6"/>
      <c r="P911" s="6"/>
    </row>
    <row r="912" spans="14:16" ht="18" customHeight="1">
      <c r="N912" s="6"/>
      <c r="O912" s="6"/>
      <c r="P912" s="6"/>
    </row>
    <row r="913" spans="14:16" ht="18" customHeight="1">
      <c r="N913" s="6"/>
      <c r="O913" s="6"/>
      <c r="P913" s="6"/>
    </row>
    <row r="914" spans="14:16" ht="18" customHeight="1">
      <c r="N914" s="6"/>
      <c r="O914" s="6"/>
      <c r="P914" s="6"/>
    </row>
    <row r="915" spans="14:16" ht="18" customHeight="1">
      <c r="N915" s="6"/>
      <c r="O915" s="6"/>
      <c r="P915" s="6"/>
    </row>
    <row r="916" spans="14:16" ht="18" customHeight="1">
      <c r="N916" s="6"/>
      <c r="O916" s="6"/>
      <c r="P916" s="6"/>
    </row>
    <row r="917" spans="14:16" ht="18" customHeight="1">
      <c r="N917" s="6"/>
      <c r="O917" s="6"/>
      <c r="P917" s="6"/>
    </row>
    <row r="918" spans="14:16" ht="18" customHeight="1">
      <c r="N918" s="6"/>
      <c r="O918" s="6"/>
      <c r="P918" s="6"/>
    </row>
    <row r="919" spans="14:16" ht="18" customHeight="1">
      <c r="N919" s="6"/>
      <c r="O919" s="6"/>
      <c r="P919" s="6"/>
    </row>
    <row r="920" spans="14:16" ht="18" customHeight="1">
      <c r="N920" s="6"/>
      <c r="O920" s="6"/>
      <c r="P920" s="6"/>
    </row>
    <row r="921" spans="14:16" ht="18" customHeight="1">
      <c r="N921" s="6"/>
      <c r="O921" s="6"/>
      <c r="P921" s="6"/>
    </row>
    <row r="922" spans="14:16" ht="18" customHeight="1">
      <c r="N922" s="6"/>
      <c r="O922" s="6"/>
      <c r="P922" s="6"/>
    </row>
    <row r="923" spans="14:16" ht="18" customHeight="1">
      <c r="N923" s="6"/>
      <c r="O923" s="6"/>
      <c r="P923" s="6"/>
    </row>
    <row r="924" spans="14:16" ht="18" customHeight="1">
      <c r="N924" s="6"/>
      <c r="O924" s="6"/>
      <c r="P924" s="6"/>
    </row>
    <row r="925" spans="14:16" ht="18" customHeight="1">
      <c r="N925" s="6"/>
      <c r="O925" s="6"/>
      <c r="P925" s="6"/>
    </row>
    <row r="926" spans="14:16" ht="18" customHeight="1">
      <c r="N926" s="6"/>
      <c r="O926" s="6"/>
      <c r="P926" s="6"/>
    </row>
    <row r="927" spans="14:16" ht="18" customHeight="1">
      <c r="N927" s="6"/>
      <c r="O927" s="6"/>
      <c r="P927" s="6"/>
    </row>
    <row r="928" spans="14:16" ht="18" customHeight="1">
      <c r="N928" s="6"/>
      <c r="O928" s="6"/>
      <c r="P928" s="6"/>
    </row>
    <row r="929" spans="14:16" ht="18" customHeight="1">
      <c r="N929" s="6"/>
      <c r="O929" s="6"/>
      <c r="P929" s="6"/>
    </row>
    <row r="930" spans="14:16" ht="18" customHeight="1">
      <c r="N930" s="6"/>
      <c r="O930" s="6"/>
      <c r="P930" s="6"/>
    </row>
    <row r="931" spans="14:16" ht="18" customHeight="1">
      <c r="N931" s="6"/>
      <c r="O931" s="6"/>
      <c r="P931" s="6"/>
    </row>
    <row r="932" spans="14:16" ht="18" customHeight="1">
      <c r="N932" s="6"/>
      <c r="O932" s="6"/>
      <c r="P932" s="6"/>
    </row>
    <row r="933" spans="14:16" ht="18" customHeight="1">
      <c r="N933" s="6"/>
      <c r="O933" s="6"/>
      <c r="P933" s="6"/>
    </row>
    <row r="934" spans="14:16" ht="18" customHeight="1">
      <c r="N934" s="6"/>
      <c r="O934" s="6"/>
      <c r="P934" s="6"/>
    </row>
    <row r="935" spans="14:16" ht="18" customHeight="1">
      <c r="N935" s="6"/>
      <c r="O935" s="6"/>
      <c r="P935" s="6"/>
    </row>
    <row r="936" spans="14:16" ht="18" customHeight="1">
      <c r="N936" s="6"/>
      <c r="O936" s="6"/>
      <c r="P936" s="6"/>
    </row>
    <row r="937" spans="14:16" ht="18" customHeight="1">
      <c r="N937" s="6"/>
      <c r="O937" s="6"/>
      <c r="P937" s="6"/>
    </row>
    <row r="938" spans="14:16" ht="18" customHeight="1">
      <c r="N938" s="6"/>
      <c r="O938" s="6"/>
      <c r="P938" s="6"/>
    </row>
    <row r="939" spans="14:16" ht="18" customHeight="1">
      <c r="N939" s="6"/>
      <c r="O939" s="6"/>
      <c r="P939" s="6"/>
    </row>
    <row r="940" spans="14:16" ht="18" customHeight="1">
      <c r="N940" s="6"/>
      <c r="O940" s="6"/>
      <c r="P940" s="6"/>
    </row>
    <row r="941" spans="14:16" ht="18" customHeight="1">
      <c r="N941" s="6"/>
      <c r="O941" s="6"/>
      <c r="P941" s="6"/>
    </row>
    <row r="942" spans="14:16" ht="18" customHeight="1">
      <c r="N942" s="6"/>
      <c r="O942" s="6"/>
      <c r="P942" s="6"/>
    </row>
    <row r="943" spans="14:16" ht="18" customHeight="1">
      <c r="N943" s="6"/>
      <c r="O943" s="6"/>
      <c r="P943" s="6"/>
    </row>
    <row r="944" spans="14:16" ht="18" customHeight="1">
      <c r="N944" s="6"/>
      <c r="O944" s="6"/>
      <c r="P944" s="6"/>
    </row>
    <row r="945" spans="14:16" ht="18" customHeight="1">
      <c r="N945" s="6"/>
      <c r="O945" s="6"/>
      <c r="P945" s="6"/>
    </row>
    <row r="946" spans="14:16" ht="18" customHeight="1">
      <c r="N946" s="6"/>
      <c r="O946" s="6"/>
      <c r="P946" s="6"/>
    </row>
    <row r="947" spans="14:16" ht="18" customHeight="1">
      <c r="N947" s="6"/>
      <c r="O947" s="6"/>
      <c r="P947" s="6"/>
    </row>
    <row r="948" spans="14:16" ht="18" customHeight="1">
      <c r="N948" s="6"/>
      <c r="O948" s="6"/>
      <c r="P948" s="6"/>
    </row>
    <row r="949" spans="14:16" ht="18" customHeight="1">
      <c r="N949" s="6"/>
      <c r="O949" s="6"/>
      <c r="P949" s="6"/>
    </row>
    <row r="950" spans="14:16" ht="18" customHeight="1">
      <c r="N950" s="6"/>
      <c r="O950" s="6"/>
      <c r="P950" s="6"/>
    </row>
    <row r="951" spans="14:16" ht="18" customHeight="1">
      <c r="N951" s="6"/>
      <c r="O951" s="6"/>
      <c r="P951" s="6"/>
    </row>
    <row r="952" spans="14:16" ht="18" customHeight="1">
      <c r="N952" s="6"/>
      <c r="O952" s="6"/>
      <c r="P952" s="6"/>
    </row>
    <row r="953" spans="14:16" ht="18" customHeight="1">
      <c r="N953" s="6"/>
      <c r="O953" s="6"/>
      <c r="P953" s="6"/>
    </row>
    <row r="954" spans="14:16" ht="18" customHeight="1">
      <c r="N954" s="6"/>
      <c r="O954" s="6"/>
      <c r="P954" s="6"/>
    </row>
    <row r="955" spans="14:16" ht="18" customHeight="1">
      <c r="N955" s="6"/>
      <c r="O955" s="6"/>
      <c r="P955" s="6"/>
    </row>
    <row r="956" spans="14:16" ht="18" customHeight="1">
      <c r="N956" s="6"/>
      <c r="O956" s="6"/>
      <c r="P956" s="6"/>
    </row>
    <row r="957" spans="14:16" ht="18" customHeight="1">
      <c r="N957" s="6"/>
      <c r="O957" s="6"/>
      <c r="P957" s="6"/>
    </row>
    <row r="958" spans="14:16" ht="18" customHeight="1">
      <c r="N958" s="6"/>
      <c r="O958" s="6"/>
      <c r="P958" s="6"/>
    </row>
    <row r="959" spans="14:16" ht="18" customHeight="1">
      <c r="N959" s="6"/>
      <c r="O959" s="6"/>
      <c r="P959" s="6"/>
    </row>
    <row r="960" spans="14:16" ht="18" customHeight="1">
      <c r="N960" s="6"/>
      <c r="O960" s="6"/>
      <c r="P960" s="6"/>
    </row>
    <row r="961" spans="14:16" ht="18" customHeight="1">
      <c r="N961" s="6"/>
      <c r="O961" s="6"/>
      <c r="P961" s="6"/>
    </row>
    <row r="962" spans="14:16" ht="18" customHeight="1">
      <c r="N962" s="6"/>
      <c r="O962" s="6"/>
      <c r="P962" s="6"/>
    </row>
    <row r="963" spans="14:16" ht="18" customHeight="1">
      <c r="N963" s="6"/>
      <c r="O963" s="6"/>
      <c r="P963" s="6"/>
    </row>
    <row r="964" spans="14:16" ht="18" customHeight="1">
      <c r="N964" s="6"/>
      <c r="O964" s="6"/>
      <c r="P964" s="6"/>
    </row>
    <row r="965" spans="14:16" ht="18" customHeight="1">
      <c r="N965" s="6"/>
      <c r="O965" s="6"/>
      <c r="P965" s="6"/>
    </row>
    <row r="966" spans="14:16" ht="18" customHeight="1">
      <c r="N966" s="6"/>
      <c r="O966" s="6"/>
      <c r="P966" s="6"/>
    </row>
    <row r="967" spans="14:16" ht="18" customHeight="1">
      <c r="N967" s="6"/>
      <c r="O967" s="6"/>
      <c r="P967" s="6"/>
    </row>
    <row r="968" spans="14:16" ht="18" customHeight="1">
      <c r="N968" s="6"/>
      <c r="O968" s="6"/>
      <c r="P968" s="6"/>
    </row>
    <row r="969" spans="14:16" ht="18" customHeight="1">
      <c r="N969" s="6"/>
      <c r="O969" s="6"/>
      <c r="P969" s="6"/>
    </row>
    <row r="970" spans="14:16" ht="18" customHeight="1">
      <c r="N970" s="6"/>
      <c r="O970" s="6"/>
      <c r="P970" s="6"/>
    </row>
    <row r="971" spans="14:16" ht="18" customHeight="1">
      <c r="N971" s="6"/>
      <c r="O971" s="6"/>
      <c r="P971" s="6"/>
    </row>
    <row r="972" spans="14:16" ht="18" customHeight="1">
      <c r="N972" s="6"/>
      <c r="O972" s="6"/>
      <c r="P972" s="6"/>
    </row>
    <row r="973" spans="14:16" ht="18" customHeight="1">
      <c r="N973" s="6"/>
      <c r="O973" s="6"/>
      <c r="P973" s="6"/>
    </row>
    <row r="974" spans="14:16" ht="18" customHeight="1">
      <c r="N974" s="6"/>
      <c r="O974" s="6"/>
      <c r="P974" s="6"/>
    </row>
    <row r="975" spans="14:16" ht="18" customHeight="1">
      <c r="N975" s="6"/>
      <c r="O975" s="6"/>
      <c r="P975" s="6"/>
    </row>
    <row r="976" spans="14:16" ht="18" customHeight="1">
      <c r="N976" s="6"/>
      <c r="O976" s="6"/>
      <c r="P976" s="6"/>
    </row>
    <row r="977" spans="14:16" ht="18" customHeight="1">
      <c r="N977" s="6"/>
      <c r="O977" s="6"/>
      <c r="P977" s="6"/>
    </row>
    <row r="978" spans="14:16" ht="18" customHeight="1">
      <c r="N978" s="6"/>
      <c r="O978" s="6"/>
      <c r="P978" s="6"/>
    </row>
    <row r="979" spans="14:16" ht="18" customHeight="1">
      <c r="N979" s="6"/>
      <c r="O979" s="6"/>
      <c r="P979" s="6"/>
    </row>
    <row r="980" spans="14:16" ht="18" customHeight="1">
      <c r="N980" s="6"/>
      <c r="O980" s="6"/>
      <c r="P980" s="6"/>
    </row>
    <row r="981" spans="14:16" ht="18" customHeight="1">
      <c r="N981" s="6"/>
      <c r="O981" s="6"/>
      <c r="P981" s="6"/>
    </row>
    <row r="982" spans="14:16" ht="18" customHeight="1">
      <c r="N982" s="6"/>
      <c r="O982" s="6"/>
      <c r="P982" s="6"/>
    </row>
    <row r="983" spans="14:16" ht="18" customHeight="1">
      <c r="N983" s="6"/>
      <c r="O983" s="6"/>
      <c r="P983" s="6"/>
    </row>
    <row r="984" spans="14:16" ht="18" customHeight="1">
      <c r="N984" s="6"/>
      <c r="O984" s="6"/>
      <c r="P984" s="6"/>
    </row>
    <row r="985" spans="14:16" ht="18" customHeight="1">
      <c r="N985" s="6"/>
      <c r="O985" s="6"/>
      <c r="P985" s="6"/>
    </row>
    <row r="986" spans="14:16" ht="18" customHeight="1">
      <c r="N986" s="6"/>
      <c r="O986" s="6"/>
      <c r="P986" s="6"/>
    </row>
    <row r="987" spans="14:16" ht="18" customHeight="1">
      <c r="N987" s="6"/>
      <c r="O987" s="6"/>
      <c r="P987" s="6"/>
    </row>
    <row r="988" spans="14:16" ht="18" customHeight="1">
      <c r="N988" s="6"/>
      <c r="O988" s="6"/>
      <c r="P988" s="6"/>
    </row>
    <row r="989" spans="14:16" ht="18" customHeight="1">
      <c r="N989" s="6"/>
      <c r="O989" s="6"/>
      <c r="P989" s="6"/>
    </row>
    <row r="990" spans="14:16" ht="18" customHeight="1">
      <c r="N990" s="6"/>
      <c r="O990" s="6"/>
      <c r="P990" s="6"/>
    </row>
    <row r="991" spans="14:16" ht="18" customHeight="1">
      <c r="N991" s="6"/>
      <c r="O991" s="6"/>
      <c r="P991" s="6"/>
    </row>
    <row r="992" spans="14:16" ht="18" customHeight="1">
      <c r="N992" s="6"/>
      <c r="O992" s="6"/>
      <c r="P992" s="6"/>
    </row>
    <row r="993" spans="14:16" ht="18" customHeight="1">
      <c r="N993" s="6"/>
      <c r="O993" s="6"/>
      <c r="P993" s="6"/>
    </row>
    <row r="994" spans="14:16" ht="18" customHeight="1">
      <c r="N994" s="6"/>
      <c r="O994" s="6"/>
      <c r="P994" s="6"/>
    </row>
    <row r="995" spans="14:16" ht="18" customHeight="1">
      <c r="N995" s="6"/>
      <c r="O995" s="6"/>
      <c r="P995" s="6"/>
    </row>
    <row r="996" spans="14:16" ht="18" customHeight="1">
      <c r="N996" s="6"/>
      <c r="O996" s="6"/>
      <c r="P996" s="6"/>
    </row>
    <row r="997" spans="14:16" ht="18" customHeight="1">
      <c r="N997" s="6"/>
      <c r="O997" s="6"/>
      <c r="P997" s="6"/>
    </row>
    <row r="998" spans="14:16" ht="18" customHeight="1">
      <c r="N998" s="6"/>
      <c r="O998" s="6"/>
      <c r="P998" s="6"/>
    </row>
    <row r="999" spans="14:16" ht="18" customHeight="1">
      <c r="N999" s="6"/>
      <c r="O999" s="6"/>
      <c r="P999" s="6"/>
    </row>
    <row r="1000" spans="14:16" ht="18" customHeight="1">
      <c r="N1000" s="6"/>
      <c r="O1000" s="6"/>
      <c r="P1000" s="6"/>
    </row>
  </sheetData>
  <phoneticPr fontId="6"/>
  <conditionalFormatting sqref="E3:E371">
    <cfRule type="expression" dxfId="41" priority="1">
      <formula>$H3="ス"</formula>
    </cfRule>
  </conditionalFormatting>
  <conditionalFormatting sqref="A3:D371 A422:D424 A441:D443 A459:D1000">
    <cfRule type="expression" dxfId="40" priority="2">
      <formula>$H3="ス"</formula>
    </cfRule>
  </conditionalFormatting>
  <conditionalFormatting sqref="A372:D382">
    <cfRule type="expression" dxfId="39" priority="3">
      <formula>$H372="ス"</formula>
    </cfRule>
  </conditionalFormatting>
  <conditionalFormatting sqref="D377">
    <cfRule type="expression" dxfId="38" priority="4">
      <formula>$H379="ス"</formula>
    </cfRule>
  </conditionalFormatting>
  <conditionalFormatting sqref="A386:D387 D383 A383:B385 D385">
    <cfRule type="expression" dxfId="37" priority="5">
      <formula>$H383="ス"</formula>
    </cfRule>
  </conditionalFormatting>
  <conditionalFormatting sqref="C383:C385">
    <cfRule type="expression" dxfId="36" priority="6">
      <formula>$H383="ス"</formula>
    </cfRule>
  </conditionalFormatting>
  <conditionalFormatting sqref="A388:A393 D388:D393">
    <cfRule type="expression" dxfId="35" priority="7">
      <formula>$H388="ス"</formula>
    </cfRule>
  </conditionalFormatting>
  <conditionalFormatting sqref="C388">
    <cfRule type="expression" dxfId="34" priority="8">
      <formula>$H388="ス"</formula>
    </cfRule>
  </conditionalFormatting>
  <conditionalFormatting sqref="C389">
    <cfRule type="expression" dxfId="33" priority="9">
      <formula>$H389="ス"</formula>
    </cfRule>
  </conditionalFormatting>
  <conditionalFormatting sqref="C390">
    <cfRule type="expression" dxfId="32" priority="10">
      <formula>$H390="ス"</formula>
    </cfRule>
  </conditionalFormatting>
  <conditionalFormatting sqref="C391">
    <cfRule type="expression" dxfId="31" priority="11">
      <formula>$H391="ス"</formula>
    </cfRule>
  </conditionalFormatting>
  <conditionalFormatting sqref="C392">
    <cfRule type="expression" dxfId="30" priority="12">
      <formula>$H392="ス"</formula>
    </cfRule>
  </conditionalFormatting>
  <conditionalFormatting sqref="C393">
    <cfRule type="expression" dxfId="29" priority="13">
      <formula>$H393="ス"</formula>
    </cfRule>
  </conditionalFormatting>
  <conditionalFormatting sqref="D394:D398 A394:A398">
    <cfRule type="expression" dxfId="28" priority="14">
      <formula>$H394="ス"</formula>
    </cfRule>
  </conditionalFormatting>
  <conditionalFormatting sqref="C394">
    <cfRule type="expression" dxfId="27" priority="15">
      <formula>$H394="ス"</formula>
    </cfRule>
  </conditionalFormatting>
  <conditionalFormatting sqref="C395">
    <cfRule type="expression" dxfId="26" priority="16">
      <formula>$H395="ス"</formula>
    </cfRule>
  </conditionalFormatting>
  <conditionalFormatting sqref="C396">
    <cfRule type="expression" dxfId="25" priority="17">
      <formula>$H396="ス"</formula>
    </cfRule>
  </conditionalFormatting>
  <conditionalFormatting sqref="C397">
    <cfRule type="expression" dxfId="24" priority="18">
      <formula>$H397="ス"</formula>
    </cfRule>
  </conditionalFormatting>
  <conditionalFormatting sqref="C398">
    <cfRule type="expression" dxfId="23" priority="19">
      <formula>$H398="ス"</formula>
    </cfRule>
  </conditionalFormatting>
  <conditionalFormatting sqref="A399:D421">
    <cfRule type="expression" dxfId="22" priority="20">
      <formula>$H399="ス"</formula>
    </cfRule>
  </conditionalFormatting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0"/>
  <sheetViews>
    <sheetView tabSelected="1" workbookViewId="0">
      <pane ySplit="2" topLeftCell="A445" activePane="bottomLeft" state="frozen"/>
      <selection pane="bottomLeft" activeCell="H460" sqref="H460"/>
    </sheetView>
  </sheetViews>
  <sheetFormatPr defaultColWidth="12.625" defaultRowHeight="15" customHeight="1"/>
  <cols>
    <col min="1" max="1" width="4.75" customWidth="1"/>
    <col min="2" max="2" width="4.125" customWidth="1"/>
    <col min="3" max="3" width="6.5" customWidth="1"/>
    <col min="4" max="4" width="28" customWidth="1"/>
    <col min="5" max="5" width="6.5" customWidth="1"/>
    <col min="6" max="6" width="10.25" customWidth="1"/>
    <col min="7" max="7" width="6.25" customWidth="1"/>
    <col min="8" max="9" width="11.5" customWidth="1"/>
    <col min="10" max="10" width="9.75" customWidth="1"/>
    <col min="11" max="12" width="11.5" customWidth="1"/>
    <col min="13" max="13" width="13.125" customWidth="1"/>
    <col min="14" max="14" width="19.375" customWidth="1"/>
    <col min="15" max="15" width="17.875" customWidth="1"/>
    <col min="16" max="16" width="20.875" customWidth="1"/>
    <col min="17" max="17" width="54.125" customWidth="1"/>
    <col min="18" max="26" width="7.625" customWidth="1"/>
  </cols>
  <sheetData>
    <row r="1" spans="1:18" ht="141.75" customHeight="1">
      <c r="A1" s="2" t="s">
        <v>0</v>
      </c>
      <c r="B1" s="17" t="s">
        <v>703</v>
      </c>
      <c r="C1" s="2"/>
      <c r="D1" s="2" t="str">
        <f>"ツム名"&amp;"
MAX数 "&amp;COUNTIF(H3:H1048576,"ス")&amp;"/"&amp;COUNTA(A3:A1048576)&amp;"
ハピ "&amp;COUNTIF(E3:E1048576,"ハピス")&amp;"/"&amp;COUNTIF(C3:C1048576,"ハピ")&amp;"
常駐 "&amp;COUNTIF(E3:E1048576,"常駐ス")&amp;"/"&amp;COUNTIF(C3:C1048576,"常駐")&amp;"
イベ "&amp;COUNTIF(E3:E1048576,"イベス")&amp;"/"&amp;COUNTIF(C3:C1048576,"イベ")</f>
        <v>ツム名
MAX数 17/461
ハピ 2/14
常駐 4/114
イベ 9/34</v>
      </c>
      <c r="E1" s="2"/>
      <c r="F1" s="2" t="s">
        <v>704</v>
      </c>
      <c r="G1" s="18" t="s">
        <v>705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tr">
        <f>"MAXまでかかる 総コイン数"&amp;TEXT(SUM(N3:N1048576),"###,###")&amp;" ハピ "&amp;TEXT(SUMIF(C3:C1048576,"ハピ",N3:N1048576),"###,###")&amp;" 常駐 "&amp;TEXT(SUMIF(C3:C1048576,"常駐",N3:N1048576),"###,###")&amp;" 期間 "&amp;TEXT(SUMIF(C3:C1048576,"期間",N3:N1048576),"###,###")</f>
        <v>MAXまでかかる 総コイン数393,170,000 ハピ 980,000 常駐 110,760,000 期間 281,430,000</v>
      </c>
      <c r="O1" s="2" t="str">
        <f ca="1">"使った金額"&amp;TEXT(SUM(O3:O1048576),"###,###")&amp;"
ハピ "&amp;TEXT(SUMIF(C3:C1048576,"ハピ",O3:O1048576),"###,###")&amp;"
常駐 "&amp;TEXT(SUMIF(C3:C1048576,"常駐",O3:O1048576),"###,###")&amp;"
期間 "&amp;TEXT(SUMIF(C3:C1048576,"期間",O3:O1048576),"###,###")</f>
        <v>使った金額79,230,000
ハピ 570,000
常駐 49,170,000
期間 29,490,000</v>
      </c>
      <c r="P1" s="2" t="str">
        <f ca="1">"MAXまで
必要コイン数"&amp;TEXT(SUM(P3:P1048576),"###,###")&amp;"
ハピ "&amp;TEXT(SUMIF(C3:C1048576,"ハピ",P3:P1048576),"###,###")&amp;"
常駐 "&amp;TEXT(SUMIF(C3:C1048576,"常駐",P3:P1048576),"###,###")&amp;"
期間 "&amp;TEXT(SUMIF(C3:C1048576,"期間",P3:P1048576),"###,###")</f>
        <v>MAXまで
必要コイン数313,940,000
ハピ 410,000
常駐 61,590,000
期間 251,940,000</v>
      </c>
      <c r="Q1" s="7" t="s">
        <v>10</v>
      </c>
    </row>
    <row r="2" spans="1:18" ht="7.5" customHeight="1">
      <c r="N2" s="6"/>
      <c r="O2" s="6"/>
      <c r="P2" s="6"/>
    </row>
    <row r="3" spans="1:18" ht="18" customHeight="1">
      <c r="A3" s="13">
        <v>1</v>
      </c>
      <c r="B3" s="14"/>
      <c r="C3" s="14" t="s">
        <v>11</v>
      </c>
      <c r="D3" s="14" t="s">
        <v>12</v>
      </c>
      <c r="E3" s="8" t="str">
        <f t="shared" ref="E3:E461" si="0">C3&amp;H3</f>
        <v>ハピ4</v>
      </c>
      <c r="F3" s="15">
        <v>2</v>
      </c>
      <c r="G3" s="15">
        <v>50</v>
      </c>
      <c r="H3" s="15">
        <f>IF(F3="","",IF(F3=VLOOKUP(A3,スキル!$A:$K,11,0),"ス",VLOOKUP(A3,スキル!$A:$J,F3+4,FALSE)))</f>
        <v>4</v>
      </c>
      <c r="I3" s="15">
        <f>IF(F3="","",IF(F3=VLOOKUP(A3,スキル!$A:$K,11,0),"キ",100/H3))</f>
        <v>25</v>
      </c>
      <c r="J3" s="15">
        <f>IF(F3="","",IF(F3=VLOOKUP(A3,スキル!$A:$K,11,0),"ル",ROUND(G3/I3,1)))</f>
        <v>2</v>
      </c>
      <c r="K3" s="15">
        <f>IF(F3="","",IF(F3=VLOOKUP(A3,スキル!$A:$K,11,0),"Ｍ",ROUND(H3-J3,0)))</f>
        <v>2</v>
      </c>
      <c r="L3" s="15">
        <f ca="1">IF(F3="","",IF(F3=VLOOKUP(A3,スキル!$A:$K,11,0),"Ａ",IF(F3=VLOOKUP(A3,スキル!$A:$K,11,0)-1,0,SUM(OFFSET(スキル!$A$2,MATCH(A3,スキル!$A$3:$A$1048576,0),F3+4,1,5-F3)))))</f>
        <v>0</v>
      </c>
      <c r="M3" s="15">
        <f ca="1">IF(F3="",VLOOKUP(A3,スキル!$A:$K,10,0),IF(F3=VLOOKUP(A3,スキル!$A:$K,11,0),"Ｘ",K3+L3))</f>
        <v>2</v>
      </c>
      <c r="N3" s="15">
        <f>IF(C3="イベ","-",VLOOKUP(A3,スキル!$A:$K,10,0)*IF(C3="ハピ",10000,30000))</f>
        <v>70000</v>
      </c>
      <c r="O3" s="15">
        <f t="shared" ref="O3:O461" ca="1" si="1">IF(C3="イベ","-",N3-P3)</f>
        <v>50000</v>
      </c>
      <c r="P3" s="15">
        <f ca="1">IF(C3="イベ","-",IF(F3=VLOOKUP(A3,スキル!$A:$K,11,0),0,IF(C3="ハピ",M3*10000,M3*30000)))</f>
        <v>20000</v>
      </c>
      <c r="Q3" s="7" t="str">
        <f>VLOOKUP(A3,スキル!$A$3:$M$1000,13,0)</f>
        <v>画面中央のツムをまとめて消すよ！</v>
      </c>
    </row>
    <row r="4" spans="1:18" ht="18" customHeight="1">
      <c r="A4" s="13">
        <v>2</v>
      </c>
      <c r="B4" s="14"/>
      <c r="C4" s="14" t="s">
        <v>11</v>
      </c>
      <c r="D4" s="14" t="s">
        <v>14</v>
      </c>
      <c r="E4" s="8" t="str">
        <f t="shared" si="0"/>
        <v>ハピ4</v>
      </c>
      <c r="F4" s="15">
        <v>2</v>
      </c>
      <c r="G4" s="15">
        <v>50</v>
      </c>
      <c r="H4" s="15">
        <f>IF(F4="","",IF(F4=VLOOKUP(A4,スキル!$A:$K,11,0),"ス",VLOOKUP(A4,スキル!$A:$J,F4+4,FALSE)))</f>
        <v>4</v>
      </c>
      <c r="I4" s="15">
        <f>IF(F4="","",IF(F4=VLOOKUP(A4,スキル!$A:$K,11,0),"キ",100/H4))</f>
        <v>25</v>
      </c>
      <c r="J4" s="15">
        <f>IF(F4="","",IF(F4=VLOOKUP(A4,スキル!$A:$K,11,0),"ル",ROUND(G4/I4,1)))</f>
        <v>2</v>
      </c>
      <c r="K4" s="15">
        <f>IF(F4="","",IF(F4=VLOOKUP(A4,スキル!$A:$K,11,0),"Ｍ",ROUND(H4-J4,0)))</f>
        <v>2</v>
      </c>
      <c r="L4" s="15">
        <f ca="1">IF(F4="","",IF(F4=VLOOKUP(A4,スキル!$A:$K,11,0),"Ａ",IF(F4=VLOOKUP(A4,スキル!$A:$K,11,0)-1,0,SUM(OFFSET(スキル!$A$2,MATCH(A4,スキル!$A$3:$A$1048576,0),F4+4,1,5-F4)))))</f>
        <v>0</v>
      </c>
      <c r="M4" s="15">
        <f ca="1">IF(F4="",VLOOKUP(A4,スキル!$A:$K,10,0),IF(F4=VLOOKUP(A4,スキル!$A:$K,11,0),"Ｘ",K4+L4))</f>
        <v>2</v>
      </c>
      <c r="N4" s="15">
        <f>IF(C4="イベ","-",VLOOKUP(A4,スキル!$A:$K,10,0)*IF(C4="ハピ",10000,30000))</f>
        <v>70000</v>
      </c>
      <c r="O4" s="15">
        <f t="shared" ca="1" si="1"/>
        <v>50000</v>
      </c>
      <c r="P4" s="15">
        <f ca="1">IF(C4="イベ","-",IF(F4=VLOOKUP(A4,スキル!$A:$K,11,0),0,IF(C4="ハピ",M4*10000,M4*30000)))</f>
        <v>20000</v>
      </c>
      <c r="Q4" s="15" t="str">
        <f>VLOOKUP(A4,スキル!$A$3:$M$1000,13,0)</f>
        <v>画面中央のツムをまとめて消すよ！</v>
      </c>
      <c r="R4" s="9"/>
    </row>
    <row r="5" spans="1:18" ht="18" customHeight="1">
      <c r="A5" s="13">
        <v>3</v>
      </c>
      <c r="B5" s="14"/>
      <c r="C5" s="14" t="s">
        <v>11</v>
      </c>
      <c r="D5" s="14" t="s">
        <v>15</v>
      </c>
      <c r="E5" s="8" t="str">
        <f t="shared" si="0"/>
        <v>ハピ4</v>
      </c>
      <c r="F5" s="15">
        <v>2</v>
      </c>
      <c r="G5" s="15">
        <v>75</v>
      </c>
      <c r="H5" s="15">
        <f>IF(F5="","",IF(F5=VLOOKUP(A5,スキル!$A:$K,11,0),"ス",VLOOKUP(A5,スキル!$A:$J,F5+4,FALSE)))</f>
        <v>4</v>
      </c>
      <c r="I5" s="15">
        <f>IF(F5="","",IF(F5=VLOOKUP(A5,スキル!$A:$K,11,0),"キ",100/H5))</f>
        <v>25</v>
      </c>
      <c r="J5" s="15">
        <f>IF(F5="","",IF(F5=VLOOKUP(A5,スキル!$A:$K,11,0),"ル",ROUND(G5/I5,1)))</f>
        <v>3</v>
      </c>
      <c r="K5" s="15">
        <f>IF(F5="","",IF(F5=VLOOKUP(A5,スキル!$A:$K,11,0),"Ｍ",ROUND(H5-J5,0)))</f>
        <v>1</v>
      </c>
      <c r="L5" s="15">
        <f ca="1">IF(F5="","",IF(F5=VLOOKUP(A5,スキル!$A:$K,11,0),"Ａ",IF(F5=VLOOKUP(A5,スキル!$A:$K,11,0)-1,0,SUM(OFFSET(スキル!$A$2,MATCH(A5,スキル!$A$3:$A$1048576,0),F5+4,1,5-F5)))))</f>
        <v>0</v>
      </c>
      <c r="M5" s="15">
        <f ca="1">IF(F5="",VLOOKUP(A5,スキル!$A:$K,10,0),IF(F5=VLOOKUP(A5,スキル!$A:$K,11,0),"Ｘ",K5+L5))</f>
        <v>1</v>
      </c>
      <c r="N5" s="15">
        <f>IF(C5="イベ","-",VLOOKUP(A5,スキル!$A:$K,10,0)*IF(C5="ハピ",10000,30000))</f>
        <v>70000</v>
      </c>
      <c r="O5" s="15">
        <f t="shared" ca="1" si="1"/>
        <v>60000</v>
      </c>
      <c r="P5" s="15">
        <f ca="1">IF(C5="イベ","-",IF(F5=VLOOKUP(A5,スキル!$A:$K,11,0),0,IF(C5="ハピ",M5*10000,M5*30000)))</f>
        <v>10000</v>
      </c>
      <c r="Q5" s="15" t="str">
        <f>VLOOKUP(A5,スキル!$A$3:$M$1000,13,0)</f>
        <v>少しの間1コでもツムが消せるよ！</v>
      </c>
    </row>
    <row r="6" spans="1:18" ht="20.25" customHeight="1">
      <c r="A6" s="13">
        <v>4</v>
      </c>
      <c r="B6" s="14"/>
      <c r="C6" s="14" t="s">
        <v>11</v>
      </c>
      <c r="D6" s="14" t="s">
        <v>17</v>
      </c>
      <c r="E6" s="8" t="str">
        <f t="shared" si="0"/>
        <v>ハピ4</v>
      </c>
      <c r="F6" s="15">
        <v>2</v>
      </c>
      <c r="G6" s="15">
        <v>0</v>
      </c>
      <c r="H6" s="15">
        <f>IF(F6="","",IF(F6=VLOOKUP(A6,スキル!$A:$K,11,0),"ス",VLOOKUP(A6,スキル!$A:$J,F6+4,FALSE)))</f>
        <v>4</v>
      </c>
      <c r="I6" s="15">
        <f>IF(F6="","",IF(F6=VLOOKUP(A6,スキル!$A:$K,11,0),"キ",100/H6))</f>
        <v>25</v>
      </c>
      <c r="J6" s="15">
        <f>IF(F6="","",IF(F6=VLOOKUP(A6,スキル!$A:$K,11,0),"ル",ROUND(G6/I6,1)))</f>
        <v>0</v>
      </c>
      <c r="K6" s="15">
        <f>IF(F6="","",IF(F6=VLOOKUP(A6,スキル!$A:$K,11,0),"Ｍ",ROUND(H6-J6,0)))</f>
        <v>4</v>
      </c>
      <c r="L6" s="15">
        <f ca="1">IF(F6="","",IF(F6=VLOOKUP(A6,スキル!$A:$K,11,0),"Ａ",IF(F6=VLOOKUP(A6,スキル!$A:$K,11,0)-1,0,SUM(OFFSET(スキル!$A$2,MATCH(A6,スキル!$A$3:$A$1048576,0),F6+4,1,5-F6)))))</f>
        <v>0</v>
      </c>
      <c r="M6" s="15">
        <f ca="1">IF(F6="",VLOOKUP(A6,スキル!$A:$K,10,0),IF(F6=VLOOKUP(A6,スキル!$A:$K,11,0),"Ｘ",K6+L6))</f>
        <v>4</v>
      </c>
      <c r="N6" s="15">
        <f>IF(C6="イベ","-",VLOOKUP(A6,スキル!$A:$K,10,0)*IF(C6="ハピ",10000,30000))</f>
        <v>70000</v>
      </c>
      <c r="O6" s="15">
        <f t="shared" ca="1" si="1"/>
        <v>30000</v>
      </c>
      <c r="P6" s="15">
        <f ca="1">IF(C6="イベ","-",IF(F6=VLOOKUP(A6,スキル!$A:$K,11,0),0,IF(C6="ハピ",M6*10000,M6*30000)))</f>
        <v>40000</v>
      </c>
      <c r="Q6" s="15" t="str">
        <f>VLOOKUP(A6,スキル!$A$3:$M$1000,13,0)</f>
        <v>デイジーと一緒に消せる高得点ドナルドがでるよ！</v>
      </c>
    </row>
    <row r="7" spans="1:18" ht="18" customHeight="1">
      <c r="A7" s="13">
        <v>5</v>
      </c>
      <c r="B7" s="14"/>
      <c r="C7" s="14" t="s">
        <v>11</v>
      </c>
      <c r="D7" s="14" t="s">
        <v>19</v>
      </c>
      <c r="E7" s="8" t="str">
        <f t="shared" si="0"/>
        <v>ハピ2</v>
      </c>
      <c r="F7" s="15">
        <v>1</v>
      </c>
      <c r="G7" s="15">
        <v>50</v>
      </c>
      <c r="H7" s="15">
        <f>IF(F7="","",IF(F7=VLOOKUP(A7,スキル!$A:$K,11,0),"ス",VLOOKUP(A7,スキル!$A:$J,F7+4,FALSE)))</f>
        <v>2</v>
      </c>
      <c r="I7" s="15">
        <f>IF(F7="","",IF(F7=VLOOKUP(A7,スキル!$A:$K,11,0),"キ",100/H7))</f>
        <v>50</v>
      </c>
      <c r="J7" s="15">
        <f>IF(F7="","",IF(F7=VLOOKUP(A7,スキル!$A:$K,11,0),"ル",ROUND(G7/I7,1)))</f>
        <v>1</v>
      </c>
      <c r="K7" s="15">
        <f>IF(F7="","",IF(F7=VLOOKUP(A7,スキル!$A:$K,11,0),"Ｍ",ROUND(H7-J7,0)))</f>
        <v>1</v>
      </c>
      <c r="L7" s="15">
        <f ca="1">IF(F7="","",IF(F7=VLOOKUP(A7,スキル!$A:$K,11,0),"Ａ",IF(F7=VLOOKUP(A7,スキル!$A:$K,11,0)-1,0,SUM(OFFSET(スキル!$A$2,MATCH(A7,スキル!$A$3:$A$1048576,0),F7+4,1,5-F7)))))</f>
        <v>4</v>
      </c>
      <c r="M7" s="15">
        <f ca="1">IF(F7="",VLOOKUP(A7,スキル!$A:$K,10,0),IF(F7=VLOOKUP(A7,スキル!$A:$K,11,0),"Ｘ",K7+L7))</f>
        <v>5</v>
      </c>
      <c r="N7" s="15">
        <f>IF(C7="イベ","-",VLOOKUP(A7,スキル!$A:$K,10,0)*IF(C7="ハピ",10000,30000))</f>
        <v>70000</v>
      </c>
      <c r="O7" s="15">
        <f t="shared" ca="1" si="1"/>
        <v>20000</v>
      </c>
      <c r="P7" s="15">
        <f ca="1">IF(C7="イベ","-",IF(F7=VLOOKUP(A7,スキル!$A:$K,11,0),0,IF(C7="ハピ",M7*10000,M7*30000)))</f>
        <v>50000</v>
      </c>
      <c r="Q7" s="15" t="str">
        <f>VLOOKUP(A7,スキル!$A$3:$M$1000,13,0)</f>
        <v>ランダムでツムを消すよ！</v>
      </c>
    </row>
    <row r="8" spans="1:18" ht="18" customHeight="1">
      <c r="A8" s="13">
        <v>6</v>
      </c>
      <c r="B8" s="14"/>
      <c r="C8" s="14" t="s">
        <v>11</v>
      </c>
      <c r="D8" s="14" t="s">
        <v>21</v>
      </c>
      <c r="E8" s="8" t="str">
        <f t="shared" si="0"/>
        <v>ハピ4</v>
      </c>
      <c r="F8" s="15">
        <v>2</v>
      </c>
      <c r="G8" s="15">
        <v>50</v>
      </c>
      <c r="H8" s="15">
        <f>IF(F8="","",IF(F8=VLOOKUP(A8,スキル!$A:$K,11,0),"ス",VLOOKUP(A8,スキル!$A:$J,F8+4,FALSE)))</f>
        <v>4</v>
      </c>
      <c r="I8" s="15">
        <f>IF(F8="","",IF(F8=VLOOKUP(A8,スキル!$A:$K,11,0),"キ",100/H8))</f>
        <v>25</v>
      </c>
      <c r="J8" s="15">
        <f>IF(F8="","",IF(F8=VLOOKUP(A8,スキル!$A:$K,11,0),"ル",ROUND(G8/I8,1)))</f>
        <v>2</v>
      </c>
      <c r="K8" s="15">
        <f>IF(F8="","",IF(F8=VLOOKUP(A8,スキル!$A:$K,11,0),"Ｍ",ROUND(H8-J8,0)))</f>
        <v>2</v>
      </c>
      <c r="L8" s="15">
        <f ca="1">IF(F8="","",IF(F8=VLOOKUP(A8,スキル!$A:$K,11,0),"Ａ",IF(F8=VLOOKUP(A8,スキル!$A:$K,11,0)-1,0,SUM(OFFSET(スキル!$A$2,MATCH(A8,スキル!$A$3:$A$1048576,0),F8+4,1,5-F8)))))</f>
        <v>0</v>
      </c>
      <c r="M8" s="15">
        <f ca="1">IF(F8="",VLOOKUP(A8,スキル!$A:$K,10,0),IF(F8=VLOOKUP(A8,スキル!$A:$K,11,0),"Ｘ",K8+L8))</f>
        <v>2</v>
      </c>
      <c r="N8" s="15">
        <f>IF(C8="イベ","-",VLOOKUP(A8,スキル!$A:$K,10,0)*IF(C8="ハピ",10000,30000))</f>
        <v>70000</v>
      </c>
      <c r="O8" s="15">
        <f t="shared" ca="1" si="1"/>
        <v>50000</v>
      </c>
      <c r="P8" s="15">
        <f ca="1">IF(C8="イベ","-",IF(F8=VLOOKUP(A8,スキル!$A:$K,11,0),0,IF(C8="ハピ",M8*10000,M8*30000)))</f>
        <v>20000</v>
      </c>
      <c r="Q8" s="15" t="str">
        <f>VLOOKUP(A8,スキル!$A$3:$M$1000,13,0)</f>
        <v>横ライン状にツムを消すよ！</v>
      </c>
    </row>
    <row r="9" spans="1:18" ht="18" customHeight="1">
      <c r="A9" s="13">
        <v>7</v>
      </c>
      <c r="B9" s="14"/>
      <c r="C9" s="14" t="s">
        <v>11</v>
      </c>
      <c r="D9" s="14" t="s">
        <v>23</v>
      </c>
      <c r="E9" s="8" t="str">
        <f t="shared" si="0"/>
        <v>ハピ4</v>
      </c>
      <c r="F9" s="15">
        <v>2</v>
      </c>
      <c r="G9" s="15">
        <v>0</v>
      </c>
      <c r="H9" s="15">
        <f>IF(F9="","",IF(F9=VLOOKUP(A9,スキル!$A:$K,11,0),"ス",VLOOKUP(A9,スキル!$A:$J,F9+4,FALSE)))</f>
        <v>4</v>
      </c>
      <c r="I9" s="15">
        <f>IF(F9="","",IF(F9=VLOOKUP(A9,スキル!$A:$K,11,0),"キ",100/H9))</f>
        <v>25</v>
      </c>
      <c r="J9" s="15">
        <f>IF(F9="","",IF(F9=VLOOKUP(A9,スキル!$A:$K,11,0),"ル",ROUND(G9/I9,1)))</f>
        <v>0</v>
      </c>
      <c r="K9" s="15">
        <f>IF(F9="","",IF(F9=VLOOKUP(A9,スキル!$A:$K,11,0),"Ｍ",ROUND(H9-J9,0)))</f>
        <v>4</v>
      </c>
      <c r="L9" s="15">
        <f ca="1">IF(F9="","",IF(F9=VLOOKUP(A9,スキル!$A:$K,11,0),"Ａ",IF(F9=VLOOKUP(A9,スキル!$A:$K,11,0)-1,0,SUM(OFFSET(スキル!$A$2,MATCH(A9,スキル!$A$3:$A$1048576,0),F9+4,1,5-F9)))))</f>
        <v>0</v>
      </c>
      <c r="M9" s="15">
        <f ca="1">IF(F9="",VLOOKUP(A9,スキル!$A:$K,10,0),IF(F9=VLOOKUP(A9,スキル!$A:$K,11,0),"Ｘ",K9+L9))</f>
        <v>4</v>
      </c>
      <c r="N9" s="15">
        <f>IF(C9="イベ","-",VLOOKUP(A9,スキル!$A:$K,10,0)*IF(C9="ハピ",10000,30000))</f>
        <v>70000</v>
      </c>
      <c r="O9" s="15">
        <f t="shared" ca="1" si="1"/>
        <v>30000</v>
      </c>
      <c r="P9" s="15">
        <f ca="1">IF(C9="イベ","-",IF(F9=VLOOKUP(A9,スキル!$A:$K,11,0),0,IF(C9="ハピ",M9*10000,M9*30000)))</f>
        <v>40000</v>
      </c>
      <c r="Q9" s="15" t="str">
        <f>VLOOKUP(A9,スキル!$A$3:$M$1000,13,0)</f>
        <v>チップと一緒に消せる高得点デールがでるよ！</v>
      </c>
    </row>
    <row r="10" spans="1:18" ht="18" customHeight="1">
      <c r="A10" s="13">
        <v>8</v>
      </c>
      <c r="B10" s="14"/>
      <c r="C10" s="14" t="s">
        <v>11</v>
      </c>
      <c r="D10" s="14" t="s">
        <v>25</v>
      </c>
      <c r="E10" s="8" t="str">
        <f t="shared" si="0"/>
        <v>ハピ2</v>
      </c>
      <c r="F10" s="15">
        <v>1</v>
      </c>
      <c r="G10" s="15">
        <v>50</v>
      </c>
      <c r="H10" s="15">
        <f>IF(F10="","",IF(F10=VLOOKUP(A10,スキル!$A:$K,11,0),"ス",VLOOKUP(A10,スキル!$A:$J,F10+4,FALSE)))</f>
        <v>2</v>
      </c>
      <c r="I10" s="15">
        <f>IF(F10="","",IF(F10=VLOOKUP(A10,スキル!$A:$K,11,0),"キ",100/H10))</f>
        <v>50</v>
      </c>
      <c r="J10" s="15">
        <f>IF(F10="","",IF(F10=VLOOKUP(A10,スキル!$A:$K,11,0),"ル",ROUND(G10/I10,1)))</f>
        <v>1</v>
      </c>
      <c r="K10" s="15">
        <f>IF(F10="","",IF(F10=VLOOKUP(A10,スキル!$A:$K,11,0),"Ｍ",ROUND(H10-J10,0)))</f>
        <v>1</v>
      </c>
      <c r="L10" s="15">
        <f ca="1">IF(F10="","",IF(F10=VLOOKUP(A10,スキル!$A:$K,11,0),"Ａ",IF(F10=VLOOKUP(A10,スキル!$A:$K,11,0)-1,0,SUM(OFFSET(スキル!$A$2,MATCH(A10,スキル!$A$3:$A$1048576,0),F10+4,1,5-F10)))))</f>
        <v>4</v>
      </c>
      <c r="M10" s="15">
        <f ca="1">IF(F10="",VLOOKUP(A10,スキル!$A:$K,10,0),IF(F10=VLOOKUP(A10,スキル!$A:$K,11,0),"Ｘ",K10+L10))</f>
        <v>5</v>
      </c>
      <c r="N10" s="15">
        <f>IF(C10="イベ","-",VLOOKUP(A10,スキル!$A:$K,10,0)*IF(C10="ハピ",10000,30000))</f>
        <v>70000</v>
      </c>
      <c r="O10" s="15">
        <f t="shared" ca="1" si="1"/>
        <v>20000</v>
      </c>
      <c r="P10" s="15">
        <f ca="1">IF(C10="イベ","-",IF(F10=VLOOKUP(A10,スキル!$A:$K,11,0),0,IF(C10="ハピ",M10*10000,M10*30000)))</f>
        <v>50000</v>
      </c>
      <c r="Q10" s="15" t="str">
        <f>VLOOKUP(A10,スキル!$A$3:$M$1000,13,0)</f>
        <v>デールと一緒に消せる高得点チップがでるよ！</v>
      </c>
    </row>
    <row r="11" spans="1:18" ht="18" customHeight="1">
      <c r="A11" s="19">
        <v>9</v>
      </c>
      <c r="B11" s="20"/>
      <c r="C11" s="20" t="s">
        <v>11</v>
      </c>
      <c r="D11" s="20" t="s">
        <v>27</v>
      </c>
      <c r="E11" s="8" t="str">
        <f t="shared" si="0"/>
        <v>ハピス</v>
      </c>
      <c r="F11" s="15">
        <v>3</v>
      </c>
      <c r="G11" s="15"/>
      <c r="H11" s="7" t="str">
        <f>IF(F11="","",IF(F11=VLOOKUP(A11,スキル!$A:$K,11,0),"ス",VLOOKUP(A11,スキル!$A:$J,F11+4,FALSE)))</f>
        <v>ス</v>
      </c>
      <c r="I11" s="15" t="str">
        <f>IF(F11="","",IF(F11=VLOOKUP(A11,スキル!$A:$K,11,0),"キ",100/H11))</f>
        <v>キ</v>
      </c>
      <c r="J11" s="15" t="str">
        <f>IF(F11="","",IF(F11=VLOOKUP(A11,スキル!$A:$K,11,0),"ル",ROUND(G11/I11,1)))</f>
        <v>ル</v>
      </c>
      <c r="K11" s="15" t="str">
        <f>IF(F11="","",IF(F11=VLOOKUP(A11,スキル!$A:$K,11,0),"Ｍ",ROUND(H11-J11,0)))</f>
        <v>Ｍ</v>
      </c>
      <c r="L11" s="15" t="str">
        <f ca="1">IF(F11="","",IF(F11=VLOOKUP(A11,スキル!$A:$K,11,0),"Ａ",IF(F11=VLOOKUP(A11,スキル!$A:$K,11,0)-1,0,SUM(OFFSET(スキル!$A$2,MATCH(A11,スキル!$A$3:$A$1048576,0),F11+4,1,5-F11)))))</f>
        <v>Ａ</v>
      </c>
      <c r="M11" s="15" t="str">
        <f>IF(F11="",VLOOKUP(A11,スキル!$A:$K,10,0),IF(F11=VLOOKUP(A11,スキル!$A:$K,11,0),"Ｘ",K11+L11))</f>
        <v>Ｘ</v>
      </c>
      <c r="N11" s="15">
        <f>IF(C11="イベ","-",VLOOKUP(A11,スキル!$A:$K,10,0)*IF(C11="ハピ",10000,30000))</f>
        <v>70000</v>
      </c>
      <c r="O11" s="15">
        <f t="shared" si="1"/>
        <v>70000</v>
      </c>
      <c r="P11" s="15">
        <f>IF(C11="イベ","-",IF(F11=VLOOKUP(A11,スキル!$A:$K,11,0),0,IF(C11="ハピ",M11*10000,M11*30000)))</f>
        <v>0</v>
      </c>
      <c r="Q11" s="15" t="str">
        <f>VLOOKUP(A11,スキル!$A$3:$M$1000,13,0)</f>
        <v>少しの間時間が止まるよ！</v>
      </c>
    </row>
    <row r="12" spans="1:18" ht="18" customHeight="1">
      <c r="A12" s="13">
        <v>10</v>
      </c>
      <c r="B12" s="14"/>
      <c r="C12" s="14" t="s">
        <v>11</v>
      </c>
      <c r="D12" s="14" t="s">
        <v>29</v>
      </c>
      <c r="E12" s="8" t="str">
        <f t="shared" si="0"/>
        <v>ハピ4</v>
      </c>
      <c r="F12" s="15">
        <v>2</v>
      </c>
      <c r="G12" s="15">
        <v>25</v>
      </c>
      <c r="H12" s="15">
        <f>IF(F12="","",IF(F12=VLOOKUP(A12,スキル!$A:$K,11,0),"ス",VLOOKUP(A12,スキル!$A:$J,F12+4,FALSE)))</f>
        <v>4</v>
      </c>
      <c r="I12" s="15">
        <f>IF(F12="","",IF(F12=VLOOKUP(A12,スキル!$A:$K,11,0),"キ",100/H12))</f>
        <v>25</v>
      </c>
      <c r="J12" s="15">
        <f>IF(F12="","",IF(F12=VLOOKUP(A12,スキル!$A:$K,11,0),"ル",ROUND(G12/I12,1)))</f>
        <v>1</v>
      </c>
      <c r="K12" s="15">
        <f>IF(F12="","",IF(F12=VLOOKUP(A12,スキル!$A:$K,11,0),"Ｍ",ROUND(H12-J12,0)))</f>
        <v>3</v>
      </c>
      <c r="L12" s="15">
        <f ca="1">IF(F12="","",IF(F12=VLOOKUP(A12,スキル!$A:$K,11,0),"Ａ",IF(F12=VLOOKUP(A12,スキル!$A:$K,11,0)-1,0,SUM(OFFSET(スキル!$A$2,MATCH(A12,スキル!$A$3:$A$1048576,0),F12+4,1,5-F12)))))</f>
        <v>0</v>
      </c>
      <c r="M12" s="15">
        <f ca="1">IF(F12="",VLOOKUP(A12,スキル!$A:$K,10,0),IF(F12=VLOOKUP(A12,スキル!$A:$K,11,0),"Ｘ",K12+L12))</f>
        <v>3</v>
      </c>
      <c r="N12" s="15">
        <f>IF(C12="イベ","-",VLOOKUP(A12,スキル!$A:$K,10,0)*IF(C12="ハピ",10000,30000))</f>
        <v>70000</v>
      </c>
      <c r="O12" s="15">
        <f t="shared" ca="1" si="1"/>
        <v>40000</v>
      </c>
      <c r="P12" s="15">
        <f ca="1">IF(C12="イベ","-",IF(F12=VLOOKUP(A12,スキル!$A:$K,11,0),0,IF(C12="ハピ",M12*10000,M12*30000)))</f>
        <v>30000</v>
      </c>
      <c r="Q12" s="15" t="str">
        <f>VLOOKUP(A12,スキル!$A$3:$M$1000,13,0)</f>
        <v>少し時間が増えるよ！(オート発動)</v>
      </c>
    </row>
    <row r="13" spans="1:18" ht="18" customHeight="1">
      <c r="A13" s="13">
        <v>11</v>
      </c>
      <c r="B13" s="14"/>
      <c r="C13" s="14" t="s">
        <v>11</v>
      </c>
      <c r="D13" s="14" t="s">
        <v>31</v>
      </c>
      <c r="E13" s="8" t="str">
        <f t="shared" si="0"/>
        <v>ハピ4</v>
      </c>
      <c r="F13" s="15">
        <v>2</v>
      </c>
      <c r="G13" s="15">
        <v>25</v>
      </c>
      <c r="H13" s="15">
        <f>IF(F13="","",IF(F13=VLOOKUP(A13,スキル!$A:$K,11,0),"ス",VLOOKUP(A13,スキル!$A:$J,F13+4,FALSE)))</f>
        <v>4</v>
      </c>
      <c r="I13" s="15">
        <f>IF(F13="","",IF(F13=VLOOKUP(A13,スキル!$A:$K,11,0),"キ",100/H13))</f>
        <v>25</v>
      </c>
      <c r="J13" s="15">
        <f>IF(F13="","",IF(F13=VLOOKUP(A13,スキル!$A:$K,11,0),"ル",ROUND(G13/I13,1)))</f>
        <v>1</v>
      </c>
      <c r="K13" s="15">
        <f>IF(F13="","",IF(F13=VLOOKUP(A13,スキル!$A:$K,11,0),"Ｍ",ROUND(H13-J13,0)))</f>
        <v>3</v>
      </c>
      <c r="L13" s="15">
        <f ca="1">IF(F13="","",IF(F13=VLOOKUP(A13,スキル!$A:$K,11,0),"Ａ",IF(F13=VLOOKUP(A13,スキル!$A:$K,11,0)-1,0,SUM(OFFSET(スキル!$A$2,MATCH(A13,スキル!$A$3:$A$1048576,0),F13+4,1,5-F13)))))</f>
        <v>0</v>
      </c>
      <c r="M13" s="15">
        <f ca="1">IF(F13="",VLOOKUP(A13,スキル!$A:$K,10,0),IF(F13=VLOOKUP(A13,スキル!$A:$K,11,0),"Ｘ",K13+L13))</f>
        <v>3</v>
      </c>
      <c r="N13" s="15">
        <f>IF(C13="イベ","-",VLOOKUP(A13,スキル!$A:$K,10,0)*IF(C13="ハピ",10000,30000))</f>
        <v>70000</v>
      </c>
      <c r="O13" s="15">
        <f t="shared" ca="1" si="1"/>
        <v>40000</v>
      </c>
      <c r="P13" s="15">
        <f ca="1">IF(C13="イベ","-",IF(F13=VLOOKUP(A13,スキル!$A:$K,11,0),0,IF(C13="ハピ",M13*10000,M13*30000)))</f>
        <v>30000</v>
      </c>
      <c r="Q13" s="15" t="str">
        <f>VLOOKUP(A13,スキル!$A$3:$M$1000,13,0)</f>
        <v>ランダムでツムを消すよ！</v>
      </c>
    </row>
    <row r="14" spans="1:18" ht="18" customHeight="1">
      <c r="A14" s="13">
        <v>12</v>
      </c>
      <c r="B14" s="14"/>
      <c r="C14" s="14" t="s">
        <v>11</v>
      </c>
      <c r="D14" s="14" t="s">
        <v>32</v>
      </c>
      <c r="E14" s="8" t="str">
        <f t="shared" si="0"/>
        <v>ハピ4</v>
      </c>
      <c r="F14" s="15">
        <v>2</v>
      </c>
      <c r="G14" s="15">
        <v>0</v>
      </c>
      <c r="H14" s="15">
        <f>IF(F14="","",IF(F14=VLOOKUP(A14,スキル!$A:$K,11,0),"ス",VLOOKUP(A14,スキル!$A:$J,F14+4,FALSE)))</f>
        <v>4</v>
      </c>
      <c r="I14" s="15">
        <f>IF(F14="","",IF(F14=VLOOKUP(A14,スキル!$A:$K,11,0),"キ",100/H14))</f>
        <v>25</v>
      </c>
      <c r="J14" s="15">
        <f>IF(F14="","",IF(F14=VLOOKUP(A14,スキル!$A:$K,11,0),"ル",ROUND(G14/I14,1)))</f>
        <v>0</v>
      </c>
      <c r="K14" s="15">
        <f>IF(F14="","",IF(F14=VLOOKUP(A14,スキル!$A:$K,11,0),"Ｍ",ROUND(H14-J14,0)))</f>
        <v>4</v>
      </c>
      <c r="L14" s="15">
        <f ca="1">IF(F14="","",IF(F14=VLOOKUP(A14,スキル!$A:$K,11,0),"Ａ",IF(F14=VLOOKUP(A14,スキル!$A:$K,11,0)-1,0,SUM(OFFSET(スキル!$A$2,MATCH(A14,スキル!$A$3:$A$1048576,0),F14+4,1,5-F14)))))</f>
        <v>0</v>
      </c>
      <c r="M14" s="15">
        <f ca="1">IF(F14="",VLOOKUP(A14,スキル!$A:$K,10,0),IF(F14=VLOOKUP(A14,スキル!$A:$K,11,0),"Ｘ",K14+L14))</f>
        <v>4</v>
      </c>
      <c r="N14" s="15">
        <f>IF(C14="イベ","-",VLOOKUP(A14,スキル!$A:$K,10,0)*IF(C14="ハピ",10000,30000))</f>
        <v>70000</v>
      </c>
      <c r="O14" s="15">
        <f t="shared" ca="1" si="1"/>
        <v>30000</v>
      </c>
      <c r="P14" s="15">
        <f ca="1">IF(C14="イベ","-",IF(F14=VLOOKUP(A14,スキル!$A:$K,11,0),0,IF(C14="ハピ",M14*10000,M14*30000)))</f>
        <v>40000</v>
      </c>
      <c r="Q14" s="15" t="str">
        <f>VLOOKUP(A14,スキル!$A$3:$M$1000,13,0)</f>
        <v>ランダムでイーヨーが増えるよ！</v>
      </c>
    </row>
    <row r="15" spans="1:18" ht="18" customHeight="1">
      <c r="A15" s="13">
        <v>13</v>
      </c>
      <c r="B15" s="14"/>
      <c r="C15" s="14" t="s">
        <v>11</v>
      </c>
      <c r="D15" s="14" t="s">
        <v>34</v>
      </c>
      <c r="E15" s="8" t="str">
        <f t="shared" si="0"/>
        <v>ハピ2</v>
      </c>
      <c r="F15" s="15">
        <v>1</v>
      </c>
      <c r="G15" s="15">
        <v>0</v>
      </c>
      <c r="H15" s="15">
        <f>IF(F15="","",IF(F15=VLOOKUP(A15,スキル!$A:$K,11,0),"ス",VLOOKUP(A15,スキル!$A:$J,F15+4,FALSE)))</f>
        <v>2</v>
      </c>
      <c r="I15" s="15">
        <f>IF(F15="","",IF(F15=VLOOKUP(A15,スキル!$A:$K,11,0),"キ",100/H15))</f>
        <v>50</v>
      </c>
      <c r="J15" s="15">
        <f>IF(F15="","",IF(F15=VLOOKUP(A15,スキル!$A:$K,11,0),"ル",ROUND(G15/I15,1)))</f>
        <v>0</v>
      </c>
      <c r="K15" s="15">
        <f>IF(F15="","",IF(F15=VLOOKUP(A15,スキル!$A:$K,11,0),"Ｍ",ROUND(H15-J15,0)))</f>
        <v>2</v>
      </c>
      <c r="L15" s="15">
        <f ca="1">IF(F15="","",IF(F15=VLOOKUP(A15,スキル!$A:$K,11,0),"Ａ",IF(F15=VLOOKUP(A15,スキル!$A:$K,11,0)-1,0,SUM(OFFSET(スキル!$A$2,MATCH(A15,スキル!$A$3:$A$1048576,0),F15+4,1,5-F15)))))</f>
        <v>4</v>
      </c>
      <c r="M15" s="15">
        <f ca="1">IF(F15="",VLOOKUP(A15,スキル!$A:$K,10,0),IF(F15=VLOOKUP(A15,スキル!$A:$K,11,0),"Ｘ",K15+L15))</f>
        <v>6</v>
      </c>
      <c r="N15" s="15">
        <f>IF(C15="イベ","-",VLOOKUP(A15,スキル!$A:$K,10,0)*IF(C15="ハピ",10000,30000))</f>
        <v>70000</v>
      </c>
      <c r="O15" s="15">
        <f t="shared" ca="1" si="1"/>
        <v>10000</v>
      </c>
      <c r="P15" s="15">
        <f ca="1">IF(C15="イベ","-",IF(F15=VLOOKUP(A15,スキル!$A:$K,11,0),0,IF(C15="ハピ",M15*10000,M15*30000)))</f>
        <v>60000</v>
      </c>
      <c r="Q15" s="15" t="str">
        <f>VLOOKUP(A15,スキル!$A$3:$M$1000,13,0)</f>
        <v>タップで風船が破裂してツムを消すよ</v>
      </c>
    </row>
    <row r="16" spans="1:18" ht="18" customHeight="1">
      <c r="A16" s="19">
        <v>14</v>
      </c>
      <c r="B16" s="20"/>
      <c r="C16" s="20" t="s">
        <v>11</v>
      </c>
      <c r="D16" s="20" t="s">
        <v>36</v>
      </c>
      <c r="E16" s="8" t="str">
        <f t="shared" si="0"/>
        <v>ハピス</v>
      </c>
      <c r="F16" s="15">
        <v>3</v>
      </c>
      <c r="G16" s="15"/>
      <c r="H16" s="15" t="str">
        <f>IF(F16="","",IF(F16=VLOOKUP(A16,スキル!$A:$K,11,0),"ス",VLOOKUP(A16,スキル!$A:$J,F16+4,FALSE)))</f>
        <v>ス</v>
      </c>
      <c r="I16" s="15" t="str">
        <f>IF(F16="","",IF(F16=VLOOKUP(A16,スキル!$A:$K,11,0),"キ",100/H16))</f>
        <v>キ</v>
      </c>
      <c r="J16" s="15" t="str">
        <f>IF(F16="","",IF(F16=VLOOKUP(A16,スキル!$A:$K,11,0),"ル",ROUND(G16/I16,1)))</f>
        <v>ル</v>
      </c>
      <c r="K16" s="15" t="str">
        <f>IF(F16="","",IF(F16=VLOOKUP(A16,スキル!$A:$K,11,0),"Ｍ",ROUND(H16-J16,0)))</f>
        <v>Ｍ</v>
      </c>
      <c r="L16" s="15" t="str">
        <f ca="1">IF(F16="","",IF(F16=VLOOKUP(A16,スキル!$A:$K,11,0),"Ａ",IF(F16=VLOOKUP(A16,スキル!$A:$K,11,0)-1,0,SUM(OFFSET(スキル!$A$2,MATCH(A16,スキル!$A$3:$A$1048576,0),F16+4,1,5-F16)))))</f>
        <v>Ａ</v>
      </c>
      <c r="M16" s="15" t="str">
        <f>IF(F16="",VLOOKUP(A16,スキル!$A:$K,10,0),IF(F16=VLOOKUP(A16,スキル!$A:$K,11,0),"Ｘ",K16+L16))</f>
        <v>Ｘ</v>
      </c>
      <c r="N16" s="15">
        <f>IF(C16="イベ","-",VLOOKUP(A16,スキル!$A:$K,10,0)*IF(C16="ハピ",10000,30000))</f>
        <v>70000</v>
      </c>
      <c r="O16" s="15">
        <f t="shared" si="1"/>
        <v>70000</v>
      </c>
      <c r="P16" s="15">
        <f>IF(C16="イベ","-",IF(F16=VLOOKUP(A16,スキル!$A:$K,11,0),0,IF(C16="ハピ",M16*10000,M16*30000)))</f>
        <v>0</v>
      </c>
      <c r="Q16" s="15" t="str">
        <f>VLOOKUP(A16,スキル!$A$3:$M$1000,13,0)</f>
        <v>縦ライン状にツムを消すよ！</v>
      </c>
    </row>
    <row r="17" spans="1:17" ht="18" customHeight="1">
      <c r="A17" s="13">
        <v>15</v>
      </c>
      <c r="B17" s="13">
        <v>1</v>
      </c>
      <c r="C17" s="14" t="s">
        <v>38</v>
      </c>
      <c r="D17" s="14" t="s">
        <v>39</v>
      </c>
      <c r="E17" s="8" t="str">
        <f t="shared" si="0"/>
        <v>常駐18</v>
      </c>
      <c r="F17" s="15">
        <v>5</v>
      </c>
      <c r="G17" s="15">
        <v>11</v>
      </c>
      <c r="H17" s="15">
        <f>IF(F17="","",IF(F17=VLOOKUP(A17,スキル!$A:$K,11,0),"ス",VLOOKUP(A17,スキル!$A:$J,F17+4,FALSE)))</f>
        <v>18</v>
      </c>
      <c r="I17" s="15">
        <f>IF(F17="","",IF(F17=VLOOKUP(A17,スキル!$A:$K,11,0),"キ",100/H17))</f>
        <v>5.5555555555555554</v>
      </c>
      <c r="J17" s="15">
        <f>IF(F17="","",IF(F17=VLOOKUP(A17,スキル!$A:$K,11,0),"ル",ROUND(G17/I17,1)))</f>
        <v>2</v>
      </c>
      <c r="K17" s="15">
        <f>IF(F17="","",IF(F17=VLOOKUP(A17,スキル!$A:$K,11,0),"Ｍ",ROUND(H17-J17,0)))</f>
        <v>16</v>
      </c>
      <c r="L17" s="15">
        <f ca="1">IF(F17="","",IF(F17=VLOOKUP(A17,スキル!$A:$K,11,0),"Ａ",IF(F17=VLOOKUP(A17,スキル!$A:$K,11,0)-1,0,SUM(OFFSET(スキル!$A$2,MATCH(A17,スキル!$A$3:$A$1048576,0),F17+4,1,5-F17)))))</f>
        <v>0</v>
      </c>
      <c r="M17" s="15">
        <f ca="1">IF(F17="",VLOOKUP(A17,スキル!$A:$K,10,0),IF(F17=VLOOKUP(A17,スキル!$A:$K,11,0),"Ｘ",K17+L17))</f>
        <v>16</v>
      </c>
      <c r="N17" s="15">
        <f>IF(C17="イベ","-",VLOOKUP(A17,スキル!$A:$K,10,0)*IF(C17="ハピ",10000,30000))</f>
        <v>1020000</v>
      </c>
      <c r="O17" s="15">
        <f t="shared" ca="1" si="1"/>
        <v>540000</v>
      </c>
      <c r="P17" s="15">
        <f ca="1">IF(C17="イベ","-",IF(F17=VLOOKUP(A17,スキル!$A:$K,11,0),0,IF(C17="ハピ",M17*10000,M17*30000)))</f>
        <v>480000</v>
      </c>
      <c r="Q17" s="15" t="str">
        <f>VLOOKUP(A17,スキル!$A$3:$M$1000,13,0)</f>
        <v>縦ライン状にツムを消すよ！</v>
      </c>
    </row>
    <row r="18" spans="1:17" ht="18" customHeight="1">
      <c r="A18" s="13">
        <v>16</v>
      </c>
      <c r="B18" s="13">
        <v>2</v>
      </c>
      <c r="C18" s="14" t="s">
        <v>38</v>
      </c>
      <c r="D18" s="14" t="s">
        <v>40</v>
      </c>
      <c r="E18" s="8" t="str">
        <f t="shared" si="0"/>
        <v>常駐12</v>
      </c>
      <c r="F18" s="15">
        <v>5</v>
      </c>
      <c r="G18" s="15">
        <v>0</v>
      </c>
      <c r="H18" s="15">
        <f>IF(F18="","",IF(F18=VLOOKUP(A18,スキル!$A:$K,11,0),"ス",VLOOKUP(A18,スキル!$A:$J,F18+4,FALSE)))</f>
        <v>12</v>
      </c>
      <c r="I18" s="15">
        <f>IF(F18="","",IF(F18=VLOOKUP(A18,スキル!$A:$K,11,0),"キ",100/H18))</f>
        <v>8.3333333333333339</v>
      </c>
      <c r="J18" s="15">
        <f>IF(F18="","",IF(F18=VLOOKUP(A18,スキル!$A:$K,11,0),"ル",ROUND(G18/I18,1)))</f>
        <v>0</v>
      </c>
      <c r="K18" s="15">
        <f>IF(F18="","",IF(F18=VLOOKUP(A18,スキル!$A:$K,11,0),"Ｍ",ROUND(H18-J18,0)))</f>
        <v>12</v>
      </c>
      <c r="L18" s="15">
        <f ca="1">IF(F18="","",IF(F18=VLOOKUP(A18,スキル!$A:$K,11,0),"Ａ",IF(F18=VLOOKUP(A18,スキル!$A:$K,11,0)-1,0,SUM(OFFSET(スキル!$A$2,MATCH(A18,スキル!$A$3:$A$1048576,0),F18+4,1,5-F18)))))</f>
        <v>0</v>
      </c>
      <c r="M18" s="15">
        <f ca="1">IF(F18="",VLOOKUP(A18,スキル!$A:$K,10,0),IF(F18=VLOOKUP(A18,スキル!$A:$K,11,0),"Ｘ",K18+L18))</f>
        <v>12</v>
      </c>
      <c r="N18" s="15">
        <f>IF(C18="イベ","-",VLOOKUP(A18,スキル!$A:$K,10,0)*IF(C18="ハピ",10000,30000))</f>
        <v>840000</v>
      </c>
      <c r="O18" s="15">
        <f t="shared" ca="1" si="1"/>
        <v>480000</v>
      </c>
      <c r="P18" s="15">
        <f ca="1">IF(C18="イベ","-",IF(F18=VLOOKUP(A18,スキル!$A:$K,11,0),0,IF(C18="ハピ",M18*10000,M18*30000)))</f>
        <v>360000</v>
      </c>
      <c r="Q18" s="15" t="str">
        <f>VLOOKUP(A18,スキル!$A$3:$M$1000,13,0)</f>
        <v>使うたびに何が起こるかわからない！</v>
      </c>
    </row>
    <row r="19" spans="1:17" ht="18" customHeight="1">
      <c r="A19" s="13">
        <v>17</v>
      </c>
      <c r="B19" s="13">
        <v>3</v>
      </c>
      <c r="C19" s="14" t="s">
        <v>38</v>
      </c>
      <c r="D19" s="14" t="s">
        <v>42</v>
      </c>
      <c r="E19" s="8" t="str">
        <f t="shared" si="0"/>
        <v>常駐14</v>
      </c>
      <c r="F19" s="15">
        <v>5</v>
      </c>
      <c r="G19" s="15">
        <v>57</v>
      </c>
      <c r="H19" s="15">
        <f>IF(F19="","",IF(F19=VLOOKUP(A19,スキル!$A:$K,11,0),"ス",VLOOKUP(A19,スキル!$A:$J,F19+4,FALSE)))</f>
        <v>14</v>
      </c>
      <c r="I19" s="15">
        <f>IF(F19="","",IF(F19=VLOOKUP(A19,スキル!$A:$K,11,0),"キ",100/H19))</f>
        <v>7.1428571428571432</v>
      </c>
      <c r="J19" s="15">
        <f>IF(F19="","",IF(F19=VLOOKUP(A19,スキル!$A:$K,11,0),"ル",ROUND(G19/I19,1)))</f>
        <v>8</v>
      </c>
      <c r="K19" s="15">
        <f>IF(F19="","",IF(F19=VLOOKUP(A19,スキル!$A:$K,11,0),"Ｍ",ROUND(H19-J19,0)))</f>
        <v>6</v>
      </c>
      <c r="L19" s="15">
        <f ca="1">IF(F19="","",IF(F19=VLOOKUP(A19,スキル!$A:$K,11,0),"Ａ",IF(F19=VLOOKUP(A19,スキル!$A:$K,11,0)-1,0,SUM(OFFSET(スキル!$A$2,MATCH(A19,スキル!$A$3:$A$1048576,0),F19+4,1,5-F19)))))</f>
        <v>0</v>
      </c>
      <c r="M19" s="15">
        <f ca="1">IF(F19="",VLOOKUP(A19,スキル!$A:$K,10,0),IF(F19=VLOOKUP(A19,スキル!$A:$K,11,0),"Ｘ",K19+L19))</f>
        <v>6</v>
      </c>
      <c r="N19" s="15">
        <f>IF(C19="イベ","-",VLOOKUP(A19,スキル!$A:$K,10,0)*IF(C19="ハピ",10000,30000))</f>
        <v>900000</v>
      </c>
      <c r="O19" s="15">
        <f t="shared" ca="1" si="1"/>
        <v>720000</v>
      </c>
      <c r="P19" s="15">
        <f ca="1">IF(C19="イベ","-",IF(F19=VLOOKUP(A19,スキル!$A:$K,11,0),0,IF(C19="ハピ",M19*10000,M19*30000)))</f>
        <v>180000</v>
      </c>
      <c r="Q19" s="15" t="str">
        <f>VLOOKUP(A19,スキル!$A$3:$M$1000,13,0)</f>
        <v>ランダムでボムが発生するよ！</v>
      </c>
    </row>
    <row r="20" spans="1:17" ht="18" customHeight="1">
      <c r="A20" s="13">
        <v>18</v>
      </c>
      <c r="B20" s="13">
        <v>4</v>
      </c>
      <c r="C20" s="14" t="s">
        <v>38</v>
      </c>
      <c r="D20" s="14" t="s">
        <v>44</v>
      </c>
      <c r="E20" s="8" t="str">
        <f t="shared" si="0"/>
        <v>常駐4</v>
      </c>
      <c r="F20" s="15">
        <v>3</v>
      </c>
      <c r="G20" s="15">
        <v>0</v>
      </c>
      <c r="H20" s="15">
        <f>IF(F20="","",IF(F20=VLOOKUP(A20,スキル!$A:$K,11,0),"ス",VLOOKUP(A20,スキル!$A:$J,F20+4,FALSE)))</f>
        <v>4</v>
      </c>
      <c r="I20" s="15">
        <f>IF(F20="","",IF(F20=VLOOKUP(A20,スキル!$A:$K,11,0),"キ",100/H20))</f>
        <v>25</v>
      </c>
      <c r="J20" s="15">
        <f>IF(F20="","",IF(F20=VLOOKUP(A20,スキル!$A:$K,11,0),"ル",ROUND(G20/I20,1)))</f>
        <v>0</v>
      </c>
      <c r="K20" s="15">
        <f>IF(F20="","",IF(F20=VLOOKUP(A20,スキル!$A:$K,11,0),"Ｍ",ROUND(H20-J20,0)))</f>
        <v>4</v>
      </c>
      <c r="L20" s="15">
        <f ca="1">IF(F20="","",IF(F20=VLOOKUP(A20,スキル!$A:$K,11,0),"Ａ",IF(F20=VLOOKUP(A20,スキル!$A:$K,11,0)-1,0,SUM(OFFSET(スキル!$A$2,MATCH(A20,スキル!$A$3:$A$1048576,0),F20+4,1,5-F20)))))</f>
        <v>18</v>
      </c>
      <c r="M20" s="15">
        <f ca="1">IF(F20="",VLOOKUP(A20,スキル!$A:$K,10,0),IF(F20=VLOOKUP(A20,スキル!$A:$K,11,0),"Ｘ",K20+L20))</f>
        <v>22</v>
      </c>
      <c r="N20" s="15">
        <f>IF(C20="イベ","-",VLOOKUP(A20,スキル!$A:$K,10,0)*IF(C20="ハピ",10000,30000))</f>
        <v>840000</v>
      </c>
      <c r="O20" s="15">
        <f t="shared" ca="1" si="1"/>
        <v>180000</v>
      </c>
      <c r="P20" s="15">
        <f ca="1">IF(C20="イベ","-",IF(F20=VLOOKUP(A20,スキル!$A:$K,11,0),0,IF(C20="ハピ",M20*10000,M20*30000)))</f>
        <v>660000</v>
      </c>
      <c r="Q20" s="15" t="str">
        <f>VLOOKUP(A20,スキル!$A$3:$M$1000,13,0)</f>
        <v>少しの間ツムからコインがたくさんでるよ！</v>
      </c>
    </row>
    <row r="21" spans="1:17" ht="18" customHeight="1">
      <c r="A21" s="13">
        <v>19</v>
      </c>
      <c r="B21" s="14"/>
      <c r="C21" s="14" t="s">
        <v>46</v>
      </c>
      <c r="D21" s="14" t="s">
        <v>47</v>
      </c>
      <c r="E21" s="8" t="str">
        <f t="shared" si="0"/>
        <v>期間2</v>
      </c>
      <c r="F21" s="15">
        <v>1</v>
      </c>
      <c r="G21" s="15">
        <v>0</v>
      </c>
      <c r="H21" s="15">
        <f>IF(F21="","",IF(F21=VLOOKUP(A21,スキル!$A:$K,11,0),"ス",VLOOKUP(A21,スキル!$A:$J,F21+4,FALSE)))</f>
        <v>2</v>
      </c>
      <c r="I21" s="15">
        <f>IF(F21="","",IF(F21=VLOOKUP(A21,スキル!$A:$K,11,0),"キ",100/H21))</f>
        <v>50</v>
      </c>
      <c r="J21" s="15">
        <f>IF(F21="","",IF(F21=VLOOKUP(A21,スキル!$A:$K,11,0),"ル",ROUND(G21/I21,1)))</f>
        <v>0</v>
      </c>
      <c r="K21" s="15">
        <f>IF(F21="","",IF(F21=VLOOKUP(A21,スキル!$A:$K,11,0),"Ｍ",ROUND(H21-J21,0)))</f>
        <v>2</v>
      </c>
      <c r="L21" s="15">
        <f ca="1">IF(F21="","",IF(F21=VLOOKUP(A21,スキル!$A:$K,11,0),"Ａ",IF(F21=VLOOKUP(A21,スキル!$A:$K,11,0)-1,0,SUM(OFFSET(スキル!$A$2,MATCH(A21,スキル!$A$3:$A$1048576,0),F21+4,1,5-F21)))))</f>
        <v>29</v>
      </c>
      <c r="M21" s="15">
        <f ca="1">IF(F21="",VLOOKUP(A21,スキル!$A:$K,10,0),IF(F21=VLOOKUP(A21,スキル!$A:$K,11,0),"Ｘ",K21+L21))</f>
        <v>31</v>
      </c>
      <c r="N21" s="15">
        <f>IF(C21="イベ","-",VLOOKUP(A21,スキル!$A:$K,10,0)*IF(C21="ハピ",10000,30000))</f>
        <v>960000</v>
      </c>
      <c r="O21" s="15">
        <f t="shared" ca="1" si="1"/>
        <v>30000</v>
      </c>
      <c r="P21" s="15">
        <f ca="1">IF(C21="イベ","-",IF(F21=VLOOKUP(A21,スキル!$A:$K,11,0),0,IF(C21="ハピ",M21*10000,M21*30000)))</f>
        <v>930000</v>
      </c>
      <c r="Q21" s="15" t="str">
        <f>VLOOKUP(A21,スキル!$A$3:$M$1000,13,0)</f>
        <v>数ヶ所でまとまってツムを消すよ！</v>
      </c>
    </row>
    <row r="22" spans="1:17" ht="18" customHeight="1">
      <c r="A22" s="19">
        <v>20</v>
      </c>
      <c r="B22" s="20"/>
      <c r="C22" s="20" t="s">
        <v>49</v>
      </c>
      <c r="D22" s="20" t="s">
        <v>50</v>
      </c>
      <c r="E22" s="8" t="str">
        <f t="shared" si="0"/>
        <v>イベス</v>
      </c>
      <c r="F22" s="15">
        <v>3</v>
      </c>
      <c r="G22" s="15"/>
      <c r="H22" s="15" t="str">
        <f>IF(F22="","",IF(F22=VLOOKUP(A22,スキル!$A:$K,11,0),"ス",VLOOKUP(A22,スキル!$A:$J,F22+4,FALSE)))</f>
        <v>ス</v>
      </c>
      <c r="I22" s="15" t="str">
        <f>IF(F22="","",IF(F22=VLOOKUP(A22,スキル!$A:$K,11,0),"キ",100/H22))</f>
        <v>キ</v>
      </c>
      <c r="J22" s="15" t="str">
        <f>IF(F22="","",IF(F22=VLOOKUP(A22,スキル!$A:$K,11,0),"ル",ROUND(G22/I22,1)))</f>
        <v>ル</v>
      </c>
      <c r="K22" s="15" t="str">
        <f>IF(F22="","",IF(F22=VLOOKUP(A22,スキル!$A:$K,11,0),"Ｍ",ROUND(H22-J22,0)))</f>
        <v>Ｍ</v>
      </c>
      <c r="L22" s="15" t="str">
        <f ca="1">IF(F22="","",IF(F22=VLOOKUP(A22,スキル!$A:$K,11,0),"Ａ",IF(F22=VLOOKUP(A22,スキル!$A:$K,11,0)-1,0,SUM(OFFSET(スキル!$A$2,MATCH(A22,スキル!$A$3:$A$1048576,0),F22+4,1,5-F22)))))</f>
        <v>Ａ</v>
      </c>
      <c r="M22" s="15" t="str">
        <f>IF(F22="",VLOOKUP(A22,スキル!$A:$K,10,0),IF(F22=VLOOKUP(A22,スキル!$A:$K,11,0),"Ｘ",K22+L22))</f>
        <v>Ｘ</v>
      </c>
      <c r="N22" s="15" t="str">
        <f>IF(C22="イベ","-",VLOOKUP(A22,スキル!$A:$K,10,0)*IF(C22="ハピ",10000,30000))</f>
        <v>-</v>
      </c>
      <c r="O22" s="15" t="str">
        <f t="shared" si="1"/>
        <v>-</v>
      </c>
      <c r="P22" s="15" t="str">
        <f>IF(C22="イベ","-",IF(F22=VLOOKUP(A22,スキル!$A:$K,11,0),0,IF(C22="ハピ",M22*10000,M22*30000)))</f>
        <v>-</v>
      </c>
      <c r="Q22" s="15" t="str">
        <f>VLOOKUP(A22,スキル!$A$3:$M$1000,13,0)</f>
        <v>少しの間2種類だけになるよ！</v>
      </c>
    </row>
    <row r="23" spans="1:17" ht="18" customHeight="1">
      <c r="A23" s="13">
        <v>21</v>
      </c>
      <c r="B23" s="14"/>
      <c r="C23" s="14" t="s">
        <v>46</v>
      </c>
      <c r="D23" s="14" t="s">
        <v>52</v>
      </c>
      <c r="E23" s="8" t="str">
        <f t="shared" si="0"/>
        <v>期間2</v>
      </c>
      <c r="F23" s="15">
        <v>1</v>
      </c>
      <c r="G23" s="15">
        <v>0</v>
      </c>
      <c r="H23" s="15">
        <f>IF(F23="","",IF(F23=VLOOKUP(A23,スキル!$A:$K,11,0),"ス",VLOOKUP(A23,スキル!$A:$J,F23+4,FALSE)))</f>
        <v>2</v>
      </c>
      <c r="I23" s="15">
        <f>IF(F23="","",IF(F23=VLOOKUP(A23,スキル!$A:$K,11,0),"キ",100/H23))</f>
        <v>50</v>
      </c>
      <c r="J23" s="15">
        <f>IF(F23="","",IF(F23=VLOOKUP(A23,スキル!$A:$K,11,0),"ル",ROUND(G23/I23,1)))</f>
        <v>0</v>
      </c>
      <c r="K23" s="15">
        <f>IF(F23="","",IF(F23=VLOOKUP(A23,スキル!$A:$K,11,0),"Ｍ",ROUND(H23-J23,0)))</f>
        <v>2</v>
      </c>
      <c r="L23" s="15">
        <f ca="1">IF(F23="","",IF(F23=VLOOKUP(A23,スキル!$A:$K,11,0),"Ａ",IF(F23=VLOOKUP(A23,スキル!$A:$K,11,0)-1,0,SUM(OFFSET(スキル!$A$2,MATCH(A23,スキル!$A$3:$A$1048576,0),F23+4,1,5-F23)))))</f>
        <v>29</v>
      </c>
      <c r="M23" s="15">
        <f ca="1">IF(F23="",VLOOKUP(A23,スキル!$A:$K,10,0),IF(F23=VLOOKUP(A23,スキル!$A:$K,11,0),"Ｘ",K23+L23))</f>
        <v>31</v>
      </c>
      <c r="N23" s="15">
        <f>IF(C23="イベ","-",VLOOKUP(A23,スキル!$A:$K,10,0)*IF(C23="ハピ",10000,30000))</f>
        <v>960000</v>
      </c>
      <c r="O23" s="15">
        <f t="shared" ca="1" si="1"/>
        <v>30000</v>
      </c>
      <c r="P23" s="15">
        <f ca="1">IF(C23="イベ","-",IF(F23=VLOOKUP(A23,スキル!$A:$K,11,0),0,IF(C23="ハピ",M23*10000,M23*30000)))</f>
        <v>930000</v>
      </c>
      <c r="Q23" s="15" t="str">
        <f>VLOOKUP(A23,スキル!$A$3:$M$1000,13,0)</f>
        <v>少しの間タップだけで消せるよ！</v>
      </c>
    </row>
    <row r="24" spans="1:17" ht="18" customHeight="1">
      <c r="A24" s="13">
        <v>22</v>
      </c>
      <c r="B24" s="14"/>
      <c r="C24" s="14" t="s">
        <v>49</v>
      </c>
      <c r="D24" s="14" t="s">
        <v>54</v>
      </c>
      <c r="E24" s="8" t="str">
        <f t="shared" si="0"/>
        <v>イベ</v>
      </c>
      <c r="F24" s="15"/>
      <c r="G24" s="15"/>
      <c r="H24" s="15" t="str">
        <f>IF(F24="","",IF(F24=VLOOKUP(A24,スキル!$A:$K,11,0),"ス",VLOOKUP(A24,スキル!$A:$J,F24+4,FALSE)))</f>
        <v/>
      </c>
      <c r="I24" s="15" t="str">
        <f>IF(F24="","",IF(F24=VLOOKUP(A24,スキル!$A:$K,11,0),"キ",100/H24))</f>
        <v/>
      </c>
      <c r="J24" s="15" t="str">
        <f>IF(F24="","",IF(F24=VLOOKUP(A24,スキル!$A:$K,11,0),"ル",ROUND(G24/I24,1)))</f>
        <v/>
      </c>
      <c r="K24" s="15" t="str">
        <f>IF(F24="","",IF(F24=VLOOKUP(A24,スキル!$A:$K,11,0),"Ｍ",ROUND(H24-J24,0)))</f>
        <v/>
      </c>
      <c r="L24" s="15" t="str">
        <f ca="1">IF(F24="","",IF(F24=VLOOKUP(A24,スキル!$A:$K,11,0),"Ａ",IF(F24=VLOOKUP(A24,スキル!$A:$K,11,0)-1,0,SUM(OFFSET(スキル!$A$2,MATCH(A24,スキル!$A$3:$A$1048576,0),F24+4,1,5-F24)))))</f>
        <v/>
      </c>
      <c r="M24" s="15">
        <f>IF(F24="",VLOOKUP(A24,スキル!$A:$K,10,0),IF(F24=VLOOKUP(A24,スキル!$A:$K,11,0),"Ｘ",K24+L24))</f>
        <v>1</v>
      </c>
      <c r="N24" s="15" t="str">
        <f>IF(C24="イベ","-",VLOOKUP(A24,スキル!$A:$K,10,0)*IF(C24="ハピ",10000,30000))</f>
        <v>-</v>
      </c>
      <c r="O24" s="15" t="str">
        <f t="shared" si="1"/>
        <v>-</v>
      </c>
      <c r="P24" s="15" t="str">
        <f>IF(C24="イベ","-",IF(F24=VLOOKUP(A24,スキル!$A:$K,11,0),0,IF(C24="ハピ",M24*10000,M24*30000)))</f>
        <v>-</v>
      </c>
      <c r="Q24" s="15" t="str">
        <f>VLOOKUP(A24,スキル!$A$3:$M$1000,13,0)</f>
        <v>少しの間オートでツムを消すよ！</v>
      </c>
    </row>
    <row r="25" spans="1:17" ht="18" customHeight="1">
      <c r="A25" s="13">
        <v>23</v>
      </c>
      <c r="B25" s="14"/>
      <c r="C25" s="14" t="s">
        <v>46</v>
      </c>
      <c r="D25" s="14" t="s">
        <v>56</v>
      </c>
      <c r="E25" s="8" t="str">
        <f t="shared" si="0"/>
        <v>期間2</v>
      </c>
      <c r="F25" s="15">
        <v>1</v>
      </c>
      <c r="G25" s="15">
        <v>0</v>
      </c>
      <c r="H25" s="15">
        <f>IF(F25="","",IF(F25=VLOOKUP(A25,スキル!$A:$K,11,0),"ス",VLOOKUP(A25,スキル!$A:$J,F25+4,FALSE)))</f>
        <v>2</v>
      </c>
      <c r="I25" s="15">
        <f>IF(F25="","",IF(F25=VLOOKUP(A25,スキル!$A:$K,11,0),"キ",100/H25))</f>
        <v>50</v>
      </c>
      <c r="J25" s="15">
        <f>IF(F25="","",IF(F25=VLOOKUP(A25,スキル!$A:$K,11,0),"ル",ROUND(G25/I25,1)))</f>
        <v>0</v>
      </c>
      <c r="K25" s="15">
        <f>IF(F25="","",IF(F25=VLOOKUP(A25,スキル!$A:$K,11,0),"Ｍ",ROUND(H25-J25,0)))</f>
        <v>2</v>
      </c>
      <c r="L25" s="15">
        <f ca="1">IF(F25="","",IF(F25=VLOOKUP(A25,スキル!$A:$K,11,0),"Ａ",IF(F25=VLOOKUP(A25,スキル!$A:$K,11,0)-1,0,SUM(OFFSET(スキル!$A$2,MATCH(A25,スキル!$A$3:$A$1048576,0),F25+4,1,5-F25)))))</f>
        <v>29</v>
      </c>
      <c r="M25" s="15">
        <f ca="1">IF(F25="",VLOOKUP(A25,スキル!$A:$K,10,0),IF(F25=VLOOKUP(A25,スキル!$A:$K,11,0),"Ｘ",K25+L25))</f>
        <v>31</v>
      </c>
      <c r="N25" s="15">
        <f>IF(C25="イベ","-",VLOOKUP(A25,スキル!$A:$K,10,0)*IF(C25="ハピ",10000,30000))</f>
        <v>960000</v>
      </c>
      <c r="O25" s="15">
        <f t="shared" ca="1" si="1"/>
        <v>30000</v>
      </c>
      <c r="P25" s="15">
        <f ca="1">IF(C25="イベ","-",IF(F25=VLOOKUP(A25,スキル!$A:$K,11,0),0,IF(C25="ハピ",M25*10000,M25*30000)))</f>
        <v>930000</v>
      </c>
      <c r="Q25" s="15" t="str">
        <f>VLOOKUP(A25,スキル!$A$3:$M$1000,13,0)</f>
        <v>クロス状にツムをまとめて消すよ！</v>
      </c>
    </row>
    <row r="26" spans="1:17" ht="18" customHeight="1">
      <c r="A26" s="13">
        <v>24</v>
      </c>
      <c r="B26" s="14"/>
      <c r="C26" s="14" t="s">
        <v>46</v>
      </c>
      <c r="D26" s="14" t="s">
        <v>58</v>
      </c>
      <c r="E26" s="8" t="str">
        <f t="shared" si="0"/>
        <v>期間2</v>
      </c>
      <c r="F26" s="15">
        <v>1</v>
      </c>
      <c r="G26" s="15">
        <v>0</v>
      </c>
      <c r="H26" s="15">
        <f>IF(F26="","",IF(F26=VLOOKUP(A26,スキル!$A:$K,11,0),"ス",VLOOKUP(A26,スキル!$A:$J,F26+4,FALSE)))</f>
        <v>2</v>
      </c>
      <c r="I26" s="15">
        <f>IF(F26="","",IF(F26=VLOOKUP(A26,スキル!$A:$K,11,0),"キ",100/H26))</f>
        <v>50</v>
      </c>
      <c r="J26" s="15">
        <f>IF(F26="","",IF(F26=VLOOKUP(A26,スキル!$A:$K,11,0),"ル",ROUND(G26/I26,1)))</f>
        <v>0</v>
      </c>
      <c r="K26" s="15">
        <f>IF(F26="","",IF(F26=VLOOKUP(A26,スキル!$A:$K,11,0),"Ｍ",ROUND(H26-J26,0)))</f>
        <v>2</v>
      </c>
      <c r="L26" s="15">
        <f ca="1">IF(F26="","",IF(F26=VLOOKUP(A26,スキル!$A:$K,11,0),"Ａ",IF(F26=VLOOKUP(A26,スキル!$A:$K,11,0)-1,0,SUM(OFFSET(スキル!$A$2,MATCH(A26,スキル!$A$3:$A$1048576,0),F26+4,1,5-F26)))))</f>
        <v>25</v>
      </c>
      <c r="M26" s="15">
        <f ca="1">IF(F26="",VLOOKUP(A26,スキル!$A:$K,10,0),IF(F26=VLOOKUP(A26,スキル!$A:$K,11,0),"Ｘ",K26+L26))</f>
        <v>27</v>
      </c>
      <c r="N26" s="15">
        <f>IF(C26="イベ","-",VLOOKUP(A26,スキル!$A:$K,10,0)*IF(C26="ハピ",10000,30000))</f>
        <v>840000</v>
      </c>
      <c r="O26" s="15">
        <f t="shared" ca="1" si="1"/>
        <v>30000</v>
      </c>
      <c r="P26" s="15">
        <f ca="1">IF(C26="イベ","-",IF(F26=VLOOKUP(A26,スキル!$A:$K,11,0),0,IF(C26="ハピ",M26*10000,M26*30000)))</f>
        <v>810000</v>
      </c>
      <c r="Q26" s="15" t="str">
        <f>VLOOKUP(A26,スキル!$A$3:$M$1000,13,0)</f>
        <v>ゼロが少しの間姿を消すよ！</v>
      </c>
    </row>
    <row r="27" spans="1:17" ht="18" customHeight="1">
      <c r="A27" s="13">
        <v>25</v>
      </c>
      <c r="B27" s="13">
        <v>5</v>
      </c>
      <c r="C27" s="14" t="s">
        <v>38</v>
      </c>
      <c r="D27" s="14" t="s">
        <v>60</v>
      </c>
      <c r="E27" s="8" t="str">
        <f t="shared" si="0"/>
        <v>常駐6</v>
      </c>
      <c r="F27" s="15">
        <v>4</v>
      </c>
      <c r="G27" s="15">
        <v>66</v>
      </c>
      <c r="H27" s="15">
        <f>IF(F27="","",IF(F27=VLOOKUP(A27,スキル!$A:$K,11,0),"ス",VLOOKUP(A27,スキル!$A:$J,F27+4,FALSE)))</f>
        <v>6</v>
      </c>
      <c r="I27" s="15">
        <f>IF(F27="","",IF(F27=VLOOKUP(A27,スキル!$A:$K,11,0),"キ",100/H27))</f>
        <v>16.666666666666668</v>
      </c>
      <c r="J27" s="15">
        <f>IF(F27="","",IF(F27=VLOOKUP(A27,スキル!$A:$K,11,0),"ル",ROUND(G27/I27,1)))</f>
        <v>4</v>
      </c>
      <c r="K27" s="15">
        <f>IF(F27="","",IF(F27=VLOOKUP(A27,スキル!$A:$K,11,0),"Ｍ",ROUND(H27-J27,0)))</f>
        <v>2</v>
      </c>
      <c r="L27" s="15">
        <f ca="1">IF(F27="","",IF(F27=VLOOKUP(A27,スキル!$A:$K,11,0),"Ａ",IF(F27=VLOOKUP(A27,スキル!$A:$K,11,0)-1,0,SUM(OFFSET(スキル!$A$2,MATCH(A27,スキル!$A$3:$A$1048576,0),F27+4,1,5-F27)))))</f>
        <v>18</v>
      </c>
      <c r="M27" s="15">
        <f ca="1">IF(F27="",VLOOKUP(A27,スキル!$A:$K,10,0),IF(F27=VLOOKUP(A27,スキル!$A:$K,11,0),"Ｘ",K27+L27))</f>
        <v>20</v>
      </c>
      <c r="N27" s="15">
        <f>IF(C27="イベ","-",VLOOKUP(A27,スキル!$A:$K,10,0)*IF(C27="ハピ",10000,30000))</f>
        <v>1020000</v>
      </c>
      <c r="O27" s="15">
        <f t="shared" ca="1" si="1"/>
        <v>420000</v>
      </c>
      <c r="P27" s="15">
        <f ca="1">IF(C27="イベ","-",IF(F27=VLOOKUP(A27,スキル!$A:$K,11,0),0,IF(C27="ハピ",M27*10000,M27*30000)))</f>
        <v>600000</v>
      </c>
      <c r="Q27" s="15" t="str">
        <f>VLOOKUP(A27,スキル!$A$3:$M$1000,13,0)</f>
        <v>画面中央のツムをまとめて消すよ！</v>
      </c>
    </row>
    <row r="28" spans="1:17" ht="18" customHeight="1">
      <c r="A28" s="13">
        <v>26</v>
      </c>
      <c r="B28" s="13">
        <v>6</v>
      </c>
      <c r="C28" s="14" t="s">
        <v>38</v>
      </c>
      <c r="D28" s="14" t="s">
        <v>61</v>
      </c>
      <c r="E28" s="8" t="str">
        <f t="shared" si="0"/>
        <v>常駐6</v>
      </c>
      <c r="F28" s="15">
        <v>4</v>
      </c>
      <c r="G28" s="15">
        <v>83</v>
      </c>
      <c r="H28" s="15">
        <f>IF(F28="","",IF(F28=VLOOKUP(A28,スキル!$A:$K,11,0),"ス",VLOOKUP(A28,スキル!$A:$J,F28+4,FALSE)))</f>
        <v>6</v>
      </c>
      <c r="I28" s="15">
        <f>IF(F28="","",IF(F28=VLOOKUP(A28,スキル!$A:$K,11,0),"キ",100/H28))</f>
        <v>16.666666666666668</v>
      </c>
      <c r="J28" s="15">
        <f>IF(F28="","",IF(F28=VLOOKUP(A28,スキル!$A:$K,11,0),"ル",ROUND(G28/I28,1)))</f>
        <v>5</v>
      </c>
      <c r="K28" s="15">
        <f>IF(F28="","",IF(F28=VLOOKUP(A28,スキル!$A:$K,11,0),"Ｍ",ROUND(H28-J28,0)))</f>
        <v>1</v>
      </c>
      <c r="L28" s="15">
        <f ca="1">IF(F28="","",IF(F28=VLOOKUP(A28,スキル!$A:$K,11,0),"Ａ",IF(F28=VLOOKUP(A28,スキル!$A:$K,11,0)-1,0,SUM(OFFSET(スキル!$A$2,MATCH(A28,スキル!$A$3:$A$1048576,0),F28+4,1,5-F28)))))</f>
        <v>16</v>
      </c>
      <c r="M28" s="15">
        <f ca="1">IF(F28="",VLOOKUP(A28,スキル!$A:$K,10,0),IF(F28=VLOOKUP(A28,スキル!$A:$K,11,0),"Ｘ",K28+L28))</f>
        <v>17</v>
      </c>
      <c r="N28" s="15">
        <f>IF(C28="イベ","-",VLOOKUP(A28,スキル!$A:$K,10,0)*IF(C28="ハピ",10000,30000))</f>
        <v>960000</v>
      </c>
      <c r="O28" s="15">
        <f t="shared" ca="1" si="1"/>
        <v>450000</v>
      </c>
      <c r="P28" s="15">
        <f ca="1">IF(C28="イベ","-",IF(F28=VLOOKUP(A28,スキル!$A:$K,11,0),0,IF(C28="ハピ",M28*10000,M28*30000)))</f>
        <v>510000</v>
      </c>
      <c r="Q28" s="15" t="str">
        <f>VLOOKUP(A28,スキル!$A$3:$M$1000,13,0)</f>
        <v>十字状にツムをまとめて消すよ！</v>
      </c>
    </row>
    <row r="29" spans="1:17" ht="18" customHeight="1">
      <c r="A29" s="13">
        <v>27</v>
      </c>
      <c r="B29" s="13">
        <v>7</v>
      </c>
      <c r="C29" s="14" t="s">
        <v>38</v>
      </c>
      <c r="D29" s="14" t="s">
        <v>63</v>
      </c>
      <c r="E29" s="8" t="str">
        <f t="shared" si="0"/>
        <v>常駐18</v>
      </c>
      <c r="F29" s="15">
        <v>5</v>
      </c>
      <c r="G29" s="15">
        <v>5</v>
      </c>
      <c r="H29" s="15">
        <f>IF(F29="","",IF(F29=VLOOKUP(A29,スキル!$A:$K,11,0),"ス",VLOOKUP(A29,スキル!$A:$J,F29+4,FALSE)))</f>
        <v>18</v>
      </c>
      <c r="I29" s="15">
        <f>IF(F29="","",IF(F29=VLOOKUP(A29,スキル!$A:$K,11,0),"キ",100/H29))</f>
        <v>5.5555555555555554</v>
      </c>
      <c r="J29" s="15">
        <f>IF(F29="","",IF(F29=VLOOKUP(A29,スキル!$A:$K,11,0),"ル",ROUND(G29/I29,1)))</f>
        <v>0.9</v>
      </c>
      <c r="K29" s="15">
        <f>IF(F29="","",IF(F29=VLOOKUP(A29,スキル!$A:$K,11,0),"Ｍ",ROUND(H29-J29,0)))</f>
        <v>17</v>
      </c>
      <c r="L29" s="15">
        <f ca="1">IF(F29="","",IF(F29=VLOOKUP(A29,スキル!$A:$K,11,0),"Ａ",IF(F29=VLOOKUP(A29,スキル!$A:$K,11,0)-1,0,SUM(OFFSET(スキル!$A$2,MATCH(A29,スキル!$A$3:$A$1048576,0),F29+4,1,5-F29)))))</f>
        <v>0</v>
      </c>
      <c r="M29" s="15">
        <f ca="1">IF(F29="",VLOOKUP(A29,スキル!$A:$K,10,0),IF(F29=VLOOKUP(A29,スキル!$A:$K,11,0),"Ｘ",K29+L29))</f>
        <v>17</v>
      </c>
      <c r="N29" s="15">
        <f>IF(C29="イベ","-",VLOOKUP(A29,スキル!$A:$K,10,0)*IF(C29="ハピ",10000,30000))</f>
        <v>1020000</v>
      </c>
      <c r="O29" s="15">
        <f t="shared" ca="1" si="1"/>
        <v>510000</v>
      </c>
      <c r="P29" s="15">
        <f ca="1">IF(C29="イベ","-",IF(F29=VLOOKUP(A29,スキル!$A:$K,11,0),0,IF(C29="ハピ",M29*10000,M29*30000)))</f>
        <v>510000</v>
      </c>
      <c r="Q29" s="15" t="str">
        <f>VLOOKUP(A29,スキル!$A$3:$M$1000,13,0)</f>
        <v>画面中央のツムをまとめて消すよ
タッチをし続けると範囲が広がるよ！</v>
      </c>
    </row>
    <row r="30" spans="1:17" ht="18" customHeight="1">
      <c r="A30" s="13">
        <v>28</v>
      </c>
      <c r="B30" s="14"/>
      <c r="C30" s="14" t="s">
        <v>49</v>
      </c>
      <c r="D30" s="14" t="s">
        <v>65</v>
      </c>
      <c r="E30" s="8" t="str">
        <f t="shared" si="0"/>
        <v>イベ1</v>
      </c>
      <c r="F30" s="15">
        <v>2</v>
      </c>
      <c r="G30" s="15">
        <v>0</v>
      </c>
      <c r="H30" s="15">
        <f>IF(F30="","",IF(F30=VLOOKUP(A30,スキル!$A:$K,11,0),"ス",VLOOKUP(A30,スキル!$A:$J,F30+4,FALSE)))</f>
        <v>1</v>
      </c>
      <c r="I30" s="15">
        <f>IF(F30="","",IF(F30=VLOOKUP(A30,スキル!$A:$K,11,0),"キ",100/H30))</f>
        <v>100</v>
      </c>
      <c r="J30" s="15">
        <f>IF(F30="","",IF(F30=VLOOKUP(A30,スキル!$A:$K,11,0),"ル",ROUND(G30/I30,1)))</f>
        <v>0</v>
      </c>
      <c r="K30" s="15">
        <f>IF(F30="","",IF(F30=VLOOKUP(A30,スキル!$A:$K,11,0),"Ｍ",ROUND(H30-J30,0)))</f>
        <v>1</v>
      </c>
      <c r="L30" s="15">
        <f ca="1">IF(F30="","",IF(F30=VLOOKUP(A30,スキル!$A:$K,11,0),"Ａ",IF(F30=VLOOKUP(A30,スキル!$A:$K,11,0)-1,0,SUM(OFFSET(スキル!$A$2,MATCH(A30,スキル!$A$3:$A$1048576,0),F30+4,1,5-F30)))))</f>
        <v>0</v>
      </c>
      <c r="M30" s="15">
        <f ca="1">IF(F30="",VLOOKUP(A30,スキル!$A:$K,10,0),IF(F30=VLOOKUP(A30,スキル!$A:$K,11,0),"Ｘ",K30+L30))</f>
        <v>1</v>
      </c>
      <c r="N30" s="15" t="str">
        <f>IF(C30="イベ","-",VLOOKUP(A30,スキル!$A:$K,10,0)*IF(C30="ハピ",10000,30000))</f>
        <v>-</v>
      </c>
      <c r="O30" s="15" t="str">
        <f t="shared" si="1"/>
        <v>-</v>
      </c>
      <c r="P30" s="15" t="str">
        <f>IF(C30="イベ","-",IF(F30=VLOOKUP(A30,スキル!$A:$K,11,0),0,IF(C30="ハピ",M30*10000,M30*30000)))</f>
        <v>-</v>
      </c>
      <c r="Q30" s="15" t="str">
        <f>VLOOKUP(A30,スキル!$A$3:$M$1000,13,0)</f>
        <v>ツムを集めて整理するよ！</v>
      </c>
    </row>
    <row r="31" spans="1:17" ht="18" customHeight="1">
      <c r="A31" s="13">
        <v>29</v>
      </c>
      <c r="B31" s="13">
        <v>8</v>
      </c>
      <c r="C31" s="14" t="s">
        <v>38</v>
      </c>
      <c r="D31" s="14" t="s">
        <v>67</v>
      </c>
      <c r="E31" s="8" t="str">
        <f t="shared" si="0"/>
        <v>常駐6</v>
      </c>
      <c r="F31" s="15">
        <v>4</v>
      </c>
      <c r="G31" s="15">
        <v>50</v>
      </c>
      <c r="H31" s="15">
        <f>IF(F31="","",IF(F31=VLOOKUP(A31,スキル!$A:$K,11,0),"ス",VLOOKUP(A31,スキル!$A:$J,F31+4,FALSE)))</f>
        <v>6</v>
      </c>
      <c r="I31" s="15">
        <f>IF(F31="","",IF(F31=VLOOKUP(A31,スキル!$A:$K,11,0),"キ",100/H31))</f>
        <v>16.666666666666668</v>
      </c>
      <c r="J31" s="15">
        <f>IF(F31="","",IF(F31=VLOOKUP(A31,スキル!$A:$K,11,0),"ル",ROUND(G31/I31,1)))</f>
        <v>3</v>
      </c>
      <c r="K31" s="15">
        <f>IF(F31="","",IF(F31=VLOOKUP(A31,スキル!$A:$K,11,0),"Ｍ",ROUND(H31-J31,0)))</f>
        <v>3</v>
      </c>
      <c r="L31" s="15">
        <f ca="1">IF(F31="","",IF(F31=VLOOKUP(A31,スキル!$A:$K,11,0),"Ａ",IF(F31=VLOOKUP(A31,スキル!$A:$K,11,0)-1,0,SUM(OFFSET(スキル!$A$2,MATCH(A31,スキル!$A$3:$A$1048576,0),F31+4,1,5-F31)))))</f>
        <v>20</v>
      </c>
      <c r="M31" s="15">
        <f ca="1">IF(F31="",VLOOKUP(A31,スキル!$A:$K,10,0),IF(F31=VLOOKUP(A31,スキル!$A:$K,11,0),"Ｘ",K31+L31))</f>
        <v>23</v>
      </c>
      <c r="N31" s="15">
        <f>IF(C31="イベ","-",VLOOKUP(A31,スキル!$A:$K,10,0)*IF(C31="ハピ",10000,30000))</f>
        <v>1080000</v>
      </c>
      <c r="O31" s="15">
        <f t="shared" ca="1" si="1"/>
        <v>390000</v>
      </c>
      <c r="P31" s="15">
        <f ca="1">IF(C31="イベ","-",IF(F31=VLOOKUP(A31,スキル!$A:$K,11,0),0,IF(C31="ハピ",M31*10000,M31*30000)))</f>
        <v>690000</v>
      </c>
      <c r="Q31" s="15" t="str">
        <f>VLOOKUP(A31,スキル!$A$3:$M$1000,13,0)</f>
        <v>画面下のツムをまとめて消すよ！</v>
      </c>
    </row>
    <row r="32" spans="1:17" ht="18" customHeight="1">
      <c r="A32" s="13">
        <v>30</v>
      </c>
      <c r="B32" s="13">
        <v>9</v>
      </c>
      <c r="C32" s="14" t="s">
        <v>38</v>
      </c>
      <c r="D32" s="14" t="s">
        <v>69</v>
      </c>
      <c r="E32" s="8" t="str">
        <f t="shared" si="0"/>
        <v>常駐6</v>
      </c>
      <c r="F32" s="15">
        <v>4</v>
      </c>
      <c r="G32" s="15">
        <v>66</v>
      </c>
      <c r="H32" s="15">
        <f>IF(F32="","",IF(F32=VLOOKUP(A32,スキル!$A:$K,11,0),"ス",VLOOKUP(A32,スキル!$A:$J,F32+4,FALSE)))</f>
        <v>6</v>
      </c>
      <c r="I32" s="15">
        <f>IF(F32="","",IF(F32=VLOOKUP(A32,スキル!$A:$K,11,0),"キ",100/H32))</f>
        <v>16.666666666666668</v>
      </c>
      <c r="J32" s="15">
        <f>IF(F32="","",IF(F32=VLOOKUP(A32,スキル!$A:$K,11,0),"ル",ROUND(G32/I32,1)))</f>
        <v>4</v>
      </c>
      <c r="K32" s="15">
        <f>IF(F32="","",IF(F32=VLOOKUP(A32,スキル!$A:$K,11,0),"Ｍ",ROUND(H32-J32,0)))</f>
        <v>2</v>
      </c>
      <c r="L32" s="15">
        <f ca="1">IF(F32="","",IF(F32=VLOOKUP(A32,スキル!$A:$K,11,0),"Ａ",IF(F32=VLOOKUP(A32,スキル!$A:$K,11,0)-1,0,SUM(OFFSET(スキル!$A$2,MATCH(A32,スキル!$A$3:$A$1048576,0),F32+4,1,5-F32)))))</f>
        <v>18</v>
      </c>
      <c r="M32" s="15">
        <f ca="1">IF(F32="",VLOOKUP(A32,スキル!$A:$K,10,0),IF(F32=VLOOKUP(A32,スキル!$A:$K,11,0),"Ｘ",K32+L32))</f>
        <v>20</v>
      </c>
      <c r="N32" s="15">
        <f>IF(C32="イベ","-",VLOOKUP(A32,スキル!$A:$K,10,0)*IF(C32="ハピ",10000,30000))</f>
        <v>1020000</v>
      </c>
      <c r="O32" s="15">
        <f t="shared" ca="1" si="1"/>
        <v>420000</v>
      </c>
      <c r="P32" s="15">
        <f ca="1">IF(C32="イベ","-",IF(F32=VLOOKUP(A32,スキル!$A:$K,11,0),0,IF(C32="ハピ",M32*10000,M32*30000)))</f>
        <v>600000</v>
      </c>
      <c r="Q32" s="15" t="str">
        <f>VLOOKUP(A32,スキル!$A$3:$M$1000,13,0)</f>
        <v>縦ライン状にツムを消すよ！</v>
      </c>
    </row>
    <row r="33" spans="1:17" ht="18" customHeight="1">
      <c r="A33" s="13">
        <v>31</v>
      </c>
      <c r="B33" s="13">
        <v>10</v>
      </c>
      <c r="C33" s="14" t="s">
        <v>38</v>
      </c>
      <c r="D33" s="14" t="s">
        <v>70</v>
      </c>
      <c r="E33" s="8" t="str">
        <f t="shared" si="0"/>
        <v>常駐20</v>
      </c>
      <c r="F33" s="15">
        <v>5</v>
      </c>
      <c r="G33" s="15">
        <v>0</v>
      </c>
      <c r="H33" s="15">
        <f>IF(F33="","",IF(F33=VLOOKUP(A33,スキル!$A:$K,11,0),"ス",VLOOKUP(A33,スキル!$A:$J,F33+4,FALSE)))</f>
        <v>20</v>
      </c>
      <c r="I33" s="15">
        <f>IF(F33="","",IF(F33=VLOOKUP(A33,スキル!$A:$K,11,0),"キ",100/H33))</f>
        <v>5</v>
      </c>
      <c r="J33" s="15">
        <f>IF(F33="","",IF(F33=VLOOKUP(A33,スキル!$A:$K,11,0),"ル",ROUND(G33/I33,1)))</f>
        <v>0</v>
      </c>
      <c r="K33" s="15">
        <f>IF(F33="","",IF(F33=VLOOKUP(A33,スキル!$A:$K,11,0),"Ｍ",ROUND(H33-J33,0)))</f>
        <v>20</v>
      </c>
      <c r="L33" s="15">
        <f ca="1">IF(F33="","",IF(F33=VLOOKUP(A33,スキル!$A:$K,11,0),"Ａ",IF(F33=VLOOKUP(A33,スキル!$A:$K,11,0)-1,0,SUM(OFFSET(スキル!$A$2,MATCH(A33,スキル!$A$3:$A$1048576,0),F33+4,1,5-F33)))))</f>
        <v>0</v>
      </c>
      <c r="M33" s="15">
        <f ca="1">IF(F33="",VLOOKUP(A33,スキル!$A:$K,10,0),IF(F33=VLOOKUP(A33,スキル!$A:$K,11,0),"Ｘ",K33+L33))</f>
        <v>20</v>
      </c>
      <c r="N33" s="15">
        <f>IF(C33="イベ","-",VLOOKUP(A33,スキル!$A:$K,10,0)*IF(C33="ハピ",10000,30000))</f>
        <v>1080000</v>
      </c>
      <c r="O33" s="15">
        <f t="shared" ca="1" si="1"/>
        <v>480000</v>
      </c>
      <c r="P33" s="15">
        <f ca="1">IF(C33="イベ","-",IF(F33=VLOOKUP(A33,スキル!$A:$K,11,0),0,IF(C33="ハピ",M33*10000,M33*30000)))</f>
        <v>600000</v>
      </c>
      <c r="Q33" s="15" t="str">
        <f>VLOOKUP(A33,スキル!$A$3:$M$1000,13,0)</f>
        <v>大きなサリーが発生するよ！</v>
      </c>
    </row>
    <row r="34" spans="1:17" ht="18" customHeight="1">
      <c r="A34" s="13">
        <v>32</v>
      </c>
      <c r="B34" s="13">
        <v>11</v>
      </c>
      <c r="C34" s="14" t="s">
        <v>38</v>
      </c>
      <c r="D34" s="14" t="s">
        <v>72</v>
      </c>
      <c r="E34" s="8" t="str">
        <f t="shared" si="0"/>
        <v>常駐6</v>
      </c>
      <c r="F34" s="15">
        <v>4</v>
      </c>
      <c r="G34" s="15">
        <v>66</v>
      </c>
      <c r="H34" s="15">
        <f>IF(F34="","",IF(F34=VLOOKUP(A34,スキル!$A:$K,11,0),"ス",VLOOKUP(A34,スキル!$A:$J,F34+4,FALSE)))</f>
        <v>6</v>
      </c>
      <c r="I34" s="15">
        <f>IF(F34="","",IF(F34=VLOOKUP(A34,スキル!$A:$K,11,0),"キ",100/H34))</f>
        <v>16.666666666666668</v>
      </c>
      <c r="J34" s="15">
        <f>IF(F34="","",IF(F34=VLOOKUP(A34,スキル!$A:$K,11,0),"ル",ROUND(G34/I34,1)))</f>
        <v>4</v>
      </c>
      <c r="K34" s="15">
        <f>IF(F34="","",IF(F34=VLOOKUP(A34,スキル!$A:$K,11,0),"Ｍ",ROUND(H34-J34,0)))</f>
        <v>2</v>
      </c>
      <c r="L34" s="15">
        <f ca="1">IF(F34="","",IF(F34=VLOOKUP(A34,スキル!$A:$K,11,0),"Ａ",IF(F34=VLOOKUP(A34,スキル!$A:$K,11,0)-1,0,SUM(OFFSET(スキル!$A$2,MATCH(A34,スキル!$A$3:$A$1048576,0),F34+4,1,5-F34)))))</f>
        <v>18</v>
      </c>
      <c r="M34" s="15">
        <f ca="1">IF(F34="",VLOOKUP(A34,スキル!$A:$K,10,0),IF(F34=VLOOKUP(A34,スキル!$A:$K,11,0),"Ｘ",K34+L34))</f>
        <v>20</v>
      </c>
      <c r="N34" s="15">
        <f>IF(C34="イベ","-",VLOOKUP(A34,スキル!$A:$K,10,0)*IF(C34="ハピ",10000,30000))</f>
        <v>1020000</v>
      </c>
      <c r="O34" s="15">
        <f t="shared" ca="1" si="1"/>
        <v>420000</v>
      </c>
      <c r="P34" s="15">
        <f ca="1">IF(C34="イベ","-",IF(F34=VLOOKUP(A34,スキル!$A:$K,11,0),0,IF(C34="ハピ",M34*10000,M34*30000)))</f>
        <v>600000</v>
      </c>
      <c r="Q34" s="15" t="str">
        <f>VLOOKUP(A34,スキル!$A$3:$M$1000,13,0)</f>
        <v>縦ライン状にツムを消すよ！</v>
      </c>
    </row>
    <row r="35" spans="1:17" ht="18" customHeight="1">
      <c r="A35" s="13">
        <v>33</v>
      </c>
      <c r="B35" s="13">
        <v>12</v>
      </c>
      <c r="C35" s="14" t="s">
        <v>38</v>
      </c>
      <c r="D35" s="14" t="s">
        <v>73</v>
      </c>
      <c r="E35" s="8" t="str">
        <f t="shared" si="0"/>
        <v>常駐20</v>
      </c>
      <c r="F35" s="15">
        <v>5</v>
      </c>
      <c r="G35" s="15">
        <v>30</v>
      </c>
      <c r="H35" s="15">
        <f>IF(F35="","",IF(F35=VLOOKUP(A35,スキル!$A:$K,11,0),"ス",VLOOKUP(A35,スキル!$A:$J,F35+4,FALSE)))</f>
        <v>20</v>
      </c>
      <c r="I35" s="15">
        <f>IF(F35="","",IF(F35=VLOOKUP(A35,スキル!$A:$K,11,0),"キ",100/H35))</f>
        <v>5</v>
      </c>
      <c r="J35" s="15">
        <f>IF(F35="","",IF(F35=VLOOKUP(A35,スキル!$A:$K,11,0),"ル",ROUND(G35/I35,1)))</f>
        <v>6</v>
      </c>
      <c r="K35" s="15">
        <f>IF(F35="","",IF(F35=VLOOKUP(A35,スキル!$A:$K,11,0),"Ｍ",ROUND(H35-J35,0)))</f>
        <v>14</v>
      </c>
      <c r="L35" s="15">
        <f ca="1">IF(F35="","",IF(F35=VLOOKUP(A35,スキル!$A:$K,11,0),"Ａ",IF(F35=VLOOKUP(A35,スキル!$A:$K,11,0)-1,0,SUM(OFFSET(スキル!$A$2,MATCH(A35,スキル!$A$3:$A$1048576,0),F35+4,1,5-F35)))))</f>
        <v>0</v>
      </c>
      <c r="M35" s="15">
        <f ca="1">IF(F35="",VLOOKUP(A35,スキル!$A:$K,10,0),IF(F35=VLOOKUP(A35,スキル!$A:$K,11,0),"Ｘ",K35+L35))</f>
        <v>14</v>
      </c>
      <c r="N35" s="15">
        <f>IF(C35="イベ","-",VLOOKUP(A35,スキル!$A:$K,10,0)*IF(C35="ハピ",10000,30000))</f>
        <v>1080000</v>
      </c>
      <c r="O35" s="15">
        <f t="shared" ca="1" si="1"/>
        <v>660000</v>
      </c>
      <c r="P35" s="15">
        <f ca="1">IF(C35="イベ","-",IF(F35=VLOOKUP(A35,スキル!$A:$K,11,0),0,IF(C35="ハピ",M35*10000,M35*30000)))</f>
        <v>420000</v>
      </c>
      <c r="Q35" s="15" t="str">
        <f>VLOOKUP(A35,スキル!$A$3:$M$1000,13,0)</f>
        <v>画面中央に大きなアリスが出るよ！</v>
      </c>
    </row>
    <row r="36" spans="1:17" ht="18" customHeight="1">
      <c r="A36" s="13">
        <v>34</v>
      </c>
      <c r="B36" s="13">
        <v>13</v>
      </c>
      <c r="C36" s="14" t="s">
        <v>38</v>
      </c>
      <c r="D36" s="14" t="s">
        <v>75</v>
      </c>
      <c r="E36" s="8" t="str">
        <f t="shared" si="0"/>
        <v>常駐16</v>
      </c>
      <c r="F36" s="15">
        <v>5</v>
      </c>
      <c r="G36" s="15">
        <v>93</v>
      </c>
      <c r="H36" s="15">
        <f>IF(F36="","",IF(F36=VLOOKUP(A36,スキル!$A:$K,11,0),"ス",VLOOKUP(A36,スキル!$A:$J,F36+4,FALSE)))</f>
        <v>16</v>
      </c>
      <c r="I36" s="15">
        <f>IF(F36="","",IF(F36=VLOOKUP(A36,スキル!$A:$K,11,0),"キ",100/H36))</f>
        <v>6.25</v>
      </c>
      <c r="J36" s="15">
        <f>IF(F36="","",IF(F36=VLOOKUP(A36,スキル!$A:$K,11,0),"ル",ROUND(G36/I36,1)))</f>
        <v>14.9</v>
      </c>
      <c r="K36" s="15">
        <f>IF(F36="","",IF(F36=VLOOKUP(A36,スキル!$A:$K,11,0),"Ｍ",ROUND(H36-J36,0)))</f>
        <v>1</v>
      </c>
      <c r="L36" s="15">
        <f ca="1">IF(F36="","",IF(F36=VLOOKUP(A36,スキル!$A:$K,11,0),"Ａ",IF(F36=VLOOKUP(A36,スキル!$A:$K,11,0)-1,0,SUM(OFFSET(スキル!$A$2,MATCH(A36,スキル!$A$3:$A$1048576,0),F36+4,1,5-F36)))))</f>
        <v>0</v>
      </c>
      <c r="M36" s="15">
        <f ca="1">IF(F36="",VLOOKUP(A36,スキル!$A:$K,10,0),IF(F36=VLOOKUP(A36,スキル!$A:$K,11,0),"Ｘ",K36+L36))</f>
        <v>1</v>
      </c>
      <c r="N36" s="15">
        <f>IF(C36="イベ","-",VLOOKUP(A36,スキル!$A:$K,10,0)*IF(C36="ハピ",10000,30000))</f>
        <v>960000</v>
      </c>
      <c r="O36" s="15">
        <f t="shared" ca="1" si="1"/>
        <v>930000</v>
      </c>
      <c r="P36" s="15">
        <f ca="1">IF(C36="イベ","-",IF(F36=VLOOKUP(A36,スキル!$A:$K,11,0),0,IF(C36="ハピ",M36*10000,M36*30000)))</f>
        <v>30000</v>
      </c>
      <c r="Q36" s="15" t="str">
        <f>VLOOKUP(A36,スキル!$A$3:$M$1000,13,0)</f>
        <v>少しの間時間が止まるよ！</v>
      </c>
    </row>
    <row r="37" spans="1:17" ht="18" customHeight="1">
      <c r="A37" s="13">
        <v>35</v>
      </c>
      <c r="B37" s="13">
        <v>14</v>
      </c>
      <c r="C37" s="14" t="s">
        <v>38</v>
      </c>
      <c r="D37" s="14" t="s">
        <v>76</v>
      </c>
      <c r="E37" s="8" t="str">
        <f t="shared" si="0"/>
        <v>常駐6</v>
      </c>
      <c r="F37" s="15">
        <v>4</v>
      </c>
      <c r="G37" s="15">
        <v>66</v>
      </c>
      <c r="H37" s="15">
        <f>IF(F37="","",IF(F37=VLOOKUP(A37,スキル!$A:$K,11,0),"ス",VLOOKUP(A37,スキル!$A:$J,F37+4,FALSE)))</f>
        <v>6</v>
      </c>
      <c r="I37" s="15">
        <f>IF(F37="","",IF(F37=VLOOKUP(A37,スキル!$A:$K,11,0),"キ",100/H37))</f>
        <v>16.666666666666668</v>
      </c>
      <c r="J37" s="15">
        <f>IF(F37="","",IF(F37=VLOOKUP(A37,スキル!$A:$K,11,0),"ル",ROUND(G37/I37,1)))</f>
        <v>4</v>
      </c>
      <c r="K37" s="15">
        <f>IF(F37="","",IF(F37=VLOOKUP(A37,スキル!$A:$K,11,0),"Ｍ",ROUND(H37-J37,0)))</f>
        <v>2</v>
      </c>
      <c r="L37" s="15">
        <f ca="1">IF(F37="","",IF(F37=VLOOKUP(A37,スキル!$A:$K,11,0),"Ａ",IF(F37=VLOOKUP(A37,スキル!$A:$K,11,0)-1,0,SUM(OFFSET(スキル!$A$2,MATCH(A37,スキル!$A$3:$A$1048576,0),F37+4,1,5-F37)))))</f>
        <v>14</v>
      </c>
      <c r="M37" s="15">
        <f ca="1">IF(F37="",VLOOKUP(A37,スキル!$A:$K,10,0),IF(F37=VLOOKUP(A37,スキル!$A:$K,11,0),"Ｘ",K37+L37))</f>
        <v>16</v>
      </c>
      <c r="N37" s="15">
        <f>IF(C37="イベ","-",VLOOKUP(A37,スキル!$A:$K,10,0)*IF(C37="ハピ",10000,30000))</f>
        <v>900000</v>
      </c>
      <c r="O37" s="15">
        <f t="shared" ca="1" si="1"/>
        <v>420000</v>
      </c>
      <c r="P37" s="15">
        <f ca="1">IF(C37="イベ","-",IF(F37=VLOOKUP(A37,スキル!$A:$K,11,0),0,IF(C37="ハピ",M37*10000,M37*30000)))</f>
        <v>480000</v>
      </c>
      <c r="Q37" s="15" t="str">
        <f>VLOOKUP(A37,スキル!$A$3:$M$1000,13,0)</f>
        <v>ランダムでツムを消すよ！</v>
      </c>
    </row>
    <row r="38" spans="1:17" ht="18" customHeight="1">
      <c r="A38" s="13">
        <v>36</v>
      </c>
      <c r="B38" s="13">
        <v>15</v>
      </c>
      <c r="C38" s="14" t="s">
        <v>38</v>
      </c>
      <c r="D38" s="14" t="s">
        <v>77</v>
      </c>
      <c r="E38" s="8" t="str">
        <f t="shared" si="0"/>
        <v>常駐6</v>
      </c>
      <c r="F38" s="15">
        <v>4</v>
      </c>
      <c r="G38" s="15">
        <v>50</v>
      </c>
      <c r="H38" s="15">
        <f>IF(F38="","",IF(F38=VLOOKUP(A38,スキル!$A:$K,11,0),"ス",VLOOKUP(A38,スキル!$A:$J,F38+4,FALSE)))</f>
        <v>6</v>
      </c>
      <c r="I38" s="15">
        <f>IF(F38="","",IF(F38=VLOOKUP(A38,スキル!$A:$K,11,0),"キ",100/H38))</f>
        <v>16.666666666666668</v>
      </c>
      <c r="J38" s="15">
        <f>IF(F38="","",IF(F38=VLOOKUP(A38,スキル!$A:$K,11,0),"ル",ROUND(G38/I38,1)))</f>
        <v>3</v>
      </c>
      <c r="K38" s="15">
        <f>IF(F38="","",IF(F38=VLOOKUP(A38,スキル!$A:$K,11,0),"Ｍ",ROUND(H38-J38,0)))</f>
        <v>3</v>
      </c>
      <c r="L38" s="15">
        <f ca="1">IF(F38="","",IF(F38=VLOOKUP(A38,スキル!$A:$K,11,0),"Ａ",IF(F38=VLOOKUP(A38,スキル!$A:$K,11,0)-1,0,SUM(OFFSET(スキル!$A$2,MATCH(A38,スキル!$A$3:$A$1048576,0),F38+4,1,5-F38)))))</f>
        <v>20</v>
      </c>
      <c r="M38" s="15">
        <f ca="1">IF(F38="",VLOOKUP(A38,スキル!$A:$K,10,0),IF(F38=VLOOKUP(A38,スキル!$A:$K,11,0),"Ｘ",K38+L38))</f>
        <v>23</v>
      </c>
      <c r="N38" s="15">
        <f>IF(C38="イベ","-",VLOOKUP(A38,スキル!$A:$K,10,0)*IF(C38="ハピ",10000,30000))</f>
        <v>1080000</v>
      </c>
      <c r="O38" s="15">
        <f t="shared" ca="1" si="1"/>
        <v>390000</v>
      </c>
      <c r="P38" s="15">
        <f ca="1">IF(C38="イベ","-",IF(F38=VLOOKUP(A38,スキル!$A:$K,11,0),0,IF(C38="ハピ",M38*10000,M38*30000)))</f>
        <v>690000</v>
      </c>
      <c r="Q38" s="15" t="str">
        <f>VLOOKUP(A38,スキル!$A$3:$M$1000,13,0)</f>
        <v>下にヤングオイスターが増えるよ！</v>
      </c>
    </row>
    <row r="39" spans="1:17" ht="18" customHeight="1">
      <c r="A39" s="13">
        <v>37</v>
      </c>
      <c r="B39" s="13">
        <v>16</v>
      </c>
      <c r="C39" s="14" t="s">
        <v>38</v>
      </c>
      <c r="D39" s="14" t="s">
        <v>79</v>
      </c>
      <c r="E39" s="8" t="str">
        <f t="shared" si="0"/>
        <v>常駐6</v>
      </c>
      <c r="F39" s="15">
        <v>4</v>
      </c>
      <c r="G39" s="15">
        <v>50</v>
      </c>
      <c r="H39" s="15">
        <f>IF(F39="","",IF(F39=VLOOKUP(A39,スキル!$A:$K,11,0),"ス",VLOOKUP(A39,スキル!$A:$J,F39+4,FALSE)))</f>
        <v>6</v>
      </c>
      <c r="I39" s="15">
        <f>IF(F39="","",IF(F39=VLOOKUP(A39,スキル!$A:$K,11,0),"キ",100/H39))</f>
        <v>16.666666666666668</v>
      </c>
      <c r="J39" s="15">
        <f>IF(F39="","",IF(F39=VLOOKUP(A39,スキル!$A:$K,11,0),"ル",ROUND(G39/I39,1)))</f>
        <v>3</v>
      </c>
      <c r="K39" s="15">
        <f>IF(F39="","",IF(F39=VLOOKUP(A39,スキル!$A:$K,11,0),"Ｍ",ROUND(H39-J39,0)))</f>
        <v>3</v>
      </c>
      <c r="L39" s="15">
        <f ca="1">IF(F39="","",IF(F39=VLOOKUP(A39,スキル!$A:$K,11,0),"Ａ",IF(F39=VLOOKUP(A39,スキル!$A:$K,11,0)-1,0,SUM(OFFSET(スキル!$A$2,MATCH(A39,スキル!$A$3:$A$1048576,0),F39+4,1,5-F39)))))</f>
        <v>19</v>
      </c>
      <c r="M39" s="15">
        <f ca="1">IF(F39="",VLOOKUP(A39,スキル!$A:$K,10,0),IF(F39=VLOOKUP(A39,スキル!$A:$K,11,0),"Ｘ",K39+L39))</f>
        <v>22</v>
      </c>
      <c r="N39" s="15">
        <f>IF(C39="イベ","-",VLOOKUP(A39,スキル!$A:$K,10,0)*IF(C39="ハピ",10000,30000))</f>
        <v>1050000</v>
      </c>
      <c r="O39" s="15">
        <f t="shared" ca="1" si="1"/>
        <v>390000</v>
      </c>
      <c r="P39" s="15">
        <f ca="1">IF(C39="イベ","-",IF(F39=VLOOKUP(A39,スキル!$A:$K,11,0),0,IF(C39="ハピ",M39*10000,M39*30000)))</f>
        <v>660000</v>
      </c>
      <c r="Q39" s="15" t="str">
        <f>VLOOKUP(A39,スキル!$A$3:$M$1000,13,0)</f>
        <v>横ライン状にツムを消すよ！</v>
      </c>
    </row>
    <row r="40" spans="1:17" ht="18" customHeight="1">
      <c r="A40" s="13">
        <v>38</v>
      </c>
      <c r="B40" s="13">
        <v>17</v>
      </c>
      <c r="C40" s="14" t="s">
        <v>38</v>
      </c>
      <c r="D40" s="14" t="s">
        <v>80</v>
      </c>
      <c r="E40" s="8" t="str">
        <f t="shared" si="0"/>
        <v>常駐6</v>
      </c>
      <c r="F40" s="15">
        <v>4</v>
      </c>
      <c r="G40" s="15">
        <v>0</v>
      </c>
      <c r="H40" s="15">
        <f>IF(F40="","",IF(F40=VLOOKUP(A40,スキル!$A:$K,11,0),"ス",VLOOKUP(A40,スキル!$A:$J,F40+4,FALSE)))</f>
        <v>6</v>
      </c>
      <c r="I40" s="15">
        <f>IF(F40="","",IF(F40=VLOOKUP(A40,スキル!$A:$K,11,0),"キ",100/H40))</f>
        <v>16.666666666666668</v>
      </c>
      <c r="J40" s="15">
        <f>IF(F40="","",IF(F40=VLOOKUP(A40,スキル!$A:$K,11,0),"ル",ROUND(G40/I40,1)))</f>
        <v>0</v>
      </c>
      <c r="K40" s="15">
        <f>IF(F40="","",IF(F40=VLOOKUP(A40,スキル!$A:$K,11,0),"Ｍ",ROUND(H40-J40,0)))</f>
        <v>6</v>
      </c>
      <c r="L40" s="15">
        <f ca="1">IF(F40="","",IF(F40=VLOOKUP(A40,スキル!$A:$K,11,0),"Ａ",IF(F40=VLOOKUP(A40,スキル!$A:$K,11,0)-1,0,SUM(OFFSET(スキル!$A$2,MATCH(A40,スキル!$A$3:$A$1048576,0),F40+4,1,5-F40)))))</f>
        <v>16</v>
      </c>
      <c r="M40" s="15">
        <f ca="1">IF(F40="",VLOOKUP(A40,スキル!$A:$K,10,0),IF(F40=VLOOKUP(A40,スキル!$A:$K,11,0),"Ｘ",K40+L40))</f>
        <v>22</v>
      </c>
      <c r="N40" s="15">
        <f>IF(C40="イベ","-",VLOOKUP(A40,スキル!$A:$K,10,0)*IF(C40="ハピ",10000,30000))</f>
        <v>960000</v>
      </c>
      <c r="O40" s="15">
        <f t="shared" ca="1" si="1"/>
        <v>300000</v>
      </c>
      <c r="P40" s="15">
        <f ca="1">IF(C40="イベ","-",IF(F40=VLOOKUP(A40,スキル!$A:$K,11,0),0,IF(C40="ハピ",M40*10000,M40*30000)))</f>
        <v>660000</v>
      </c>
      <c r="Q40" s="15" t="str">
        <f>VLOOKUP(A40,スキル!$A$3:$M$1000,13,0)</f>
        <v>数ヶ所でまとまってツムを消すよ！</v>
      </c>
    </row>
    <row r="41" spans="1:17" ht="18" customHeight="1">
      <c r="A41" s="13">
        <v>39</v>
      </c>
      <c r="B41" s="13">
        <v>18</v>
      </c>
      <c r="C41" s="14" t="s">
        <v>38</v>
      </c>
      <c r="D41" s="14" t="s">
        <v>81</v>
      </c>
      <c r="E41" s="8" t="str">
        <f t="shared" si="0"/>
        <v>常駐4</v>
      </c>
      <c r="F41" s="15">
        <v>3</v>
      </c>
      <c r="G41" s="15">
        <v>50</v>
      </c>
      <c r="H41" s="15">
        <f>IF(F41="","",IF(F41=VLOOKUP(A41,スキル!$A:$K,11,0),"ス",VLOOKUP(A41,スキル!$A:$J,F41+4,FALSE)))</f>
        <v>4</v>
      </c>
      <c r="I41" s="15">
        <f>IF(F41="","",IF(F41=VLOOKUP(A41,スキル!$A:$K,11,0),"キ",100/H41))</f>
        <v>25</v>
      </c>
      <c r="J41" s="15">
        <f>IF(F41="","",IF(F41=VLOOKUP(A41,スキル!$A:$K,11,0),"ル",ROUND(G41/I41,1)))</f>
        <v>2</v>
      </c>
      <c r="K41" s="15">
        <f>IF(F41="","",IF(F41=VLOOKUP(A41,スキル!$A:$K,11,0),"Ｍ",ROUND(H41-J41,0)))</f>
        <v>2</v>
      </c>
      <c r="L41" s="15">
        <f ca="1">IF(F41="","",IF(F41=VLOOKUP(A41,スキル!$A:$K,11,0),"Ａ",IF(F41=VLOOKUP(A41,スキル!$A:$K,11,0)-1,0,SUM(OFFSET(スキル!$A$2,MATCH(A41,スキル!$A$3:$A$1048576,0),F41+4,1,5-F41)))))</f>
        <v>24</v>
      </c>
      <c r="M41" s="15">
        <f ca="1">IF(F41="",VLOOKUP(A41,スキル!$A:$K,10,0),IF(F41=VLOOKUP(A41,スキル!$A:$K,11,0),"Ｘ",K41+L41))</f>
        <v>26</v>
      </c>
      <c r="N41" s="15">
        <f>IF(C41="イベ","-",VLOOKUP(A41,スキル!$A:$K,10,0)*IF(C41="ハピ",10000,30000))</f>
        <v>1020000</v>
      </c>
      <c r="O41" s="15">
        <f t="shared" ca="1" si="1"/>
        <v>240000</v>
      </c>
      <c r="P41" s="15">
        <f ca="1">IF(C41="イベ","-",IF(F41=VLOOKUP(A41,スキル!$A:$K,11,0),0,IF(C41="ハピ",M41*10000,M41*30000)))</f>
        <v>780000</v>
      </c>
      <c r="Q41" s="15" t="str">
        <f>VLOOKUP(A41,スキル!$A$3:$M$1000,13,0)</f>
        <v>画面中央のツムをまとめて消すよ！</v>
      </c>
    </row>
    <row r="42" spans="1:17" ht="18" customHeight="1">
      <c r="A42" s="13">
        <v>40</v>
      </c>
      <c r="B42" s="13">
        <v>19</v>
      </c>
      <c r="C42" s="14" t="s">
        <v>38</v>
      </c>
      <c r="D42" s="14" t="s">
        <v>82</v>
      </c>
      <c r="E42" s="8" t="str">
        <f t="shared" si="0"/>
        <v>常駐6</v>
      </c>
      <c r="F42" s="15">
        <v>4</v>
      </c>
      <c r="G42" s="15">
        <v>66</v>
      </c>
      <c r="H42" s="15">
        <f>IF(F42="","",IF(F42=VLOOKUP(A42,スキル!$A:$K,11,0),"ス",VLOOKUP(A42,スキル!$A:$J,F42+4,FALSE)))</f>
        <v>6</v>
      </c>
      <c r="I42" s="15">
        <f>IF(F42="","",IF(F42=VLOOKUP(A42,スキル!$A:$K,11,0),"キ",100/H42))</f>
        <v>16.666666666666668</v>
      </c>
      <c r="J42" s="15">
        <f>IF(F42="","",IF(F42=VLOOKUP(A42,スキル!$A:$K,11,0),"ル",ROUND(G42/I42,1)))</f>
        <v>4</v>
      </c>
      <c r="K42" s="15">
        <f>IF(F42="","",IF(F42=VLOOKUP(A42,スキル!$A:$K,11,0),"Ｍ",ROUND(H42-J42,0)))</f>
        <v>2</v>
      </c>
      <c r="L42" s="15">
        <f ca="1">IF(F42="","",IF(F42=VLOOKUP(A42,スキル!$A:$K,11,0),"Ａ",IF(F42=VLOOKUP(A42,スキル!$A:$K,11,0)-1,0,SUM(OFFSET(スキル!$A$2,MATCH(A42,スキル!$A$3:$A$1048576,0),F42+4,1,5-F42)))))</f>
        <v>18</v>
      </c>
      <c r="M42" s="15">
        <f ca="1">IF(F42="",VLOOKUP(A42,スキル!$A:$K,10,0),IF(F42=VLOOKUP(A42,スキル!$A:$K,11,0),"Ｘ",K42+L42))</f>
        <v>20</v>
      </c>
      <c r="N42" s="15">
        <f>IF(C42="イベ","-",VLOOKUP(A42,スキル!$A:$K,10,0)*IF(C42="ハピ",10000,30000))</f>
        <v>1020000</v>
      </c>
      <c r="O42" s="15">
        <f t="shared" ca="1" si="1"/>
        <v>420000</v>
      </c>
      <c r="P42" s="15">
        <f ca="1">IF(C42="イベ","-",IF(F42=VLOOKUP(A42,スキル!$A:$K,11,0),0,IF(C42="ハピ",M42*10000,M42*30000)))</f>
        <v>600000</v>
      </c>
      <c r="Q42" s="15" t="str">
        <f>VLOOKUP(A42,スキル!$A$3:$M$1000,13,0)</f>
        <v>ランダムでボムが発生するよ！</v>
      </c>
    </row>
    <row r="43" spans="1:17" ht="18" customHeight="1">
      <c r="A43" s="13">
        <v>41</v>
      </c>
      <c r="B43" s="13">
        <v>20</v>
      </c>
      <c r="C43" s="14" t="s">
        <v>38</v>
      </c>
      <c r="D43" s="14" t="s">
        <v>83</v>
      </c>
      <c r="E43" s="8" t="str">
        <f t="shared" si="0"/>
        <v>常駐18</v>
      </c>
      <c r="F43" s="15">
        <v>5</v>
      </c>
      <c r="G43" s="15">
        <v>0</v>
      </c>
      <c r="H43" s="15">
        <f>IF(F43="","",IF(F43=VLOOKUP(A43,スキル!$A:$K,11,0),"ス",VLOOKUP(A43,スキル!$A:$J,F43+4,FALSE)))</f>
        <v>18</v>
      </c>
      <c r="I43" s="15">
        <f>IF(F43="","",IF(F43=VLOOKUP(A43,スキル!$A:$K,11,0),"キ",100/H43))</f>
        <v>5.5555555555555554</v>
      </c>
      <c r="J43" s="15">
        <f>IF(F43="","",IF(F43=VLOOKUP(A43,スキル!$A:$K,11,0),"ル",ROUND(G43/I43,1)))</f>
        <v>0</v>
      </c>
      <c r="K43" s="15">
        <f>IF(F43="","",IF(F43=VLOOKUP(A43,スキル!$A:$K,11,0),"Ｍ",ROUND(H43-J43,0)))</f>
        <v>18</v>
      </c>
      <c r="L43" s="15">
        <f ca="1">IF(F43="","",IF(F43=VLOOKUP(A43,スキル!$A:$K,11,0),"Ａ",IF(F43=VLOOKUP(A43,スキル!$A:$K,11,0)-1,0,SUM(OFFSET(スキル!$A$2,MATCH(A43,スキル!$A$3:$A$1048576,0),F43+4,1,5-F43)))))</f>
        <v>0</v>
      </c>
      <c r="M43" s="15">
        <f ca="1">IF(F43="",VLOOKUP(A43,スキル!$A:$K,10,0),IF(F43=VLOOKUP(A43,スキル!$A:$K,11,0),"Ｘ",K43+L43))</f>
        <v>18</v>
      </c>
      <c r="N43" s="15">
        <f>IF(C43="イベ","-",VLOOKUP(A43,スキル!$A:$K,10,0)*IF(C43="ハピ",10000,30000))</f>
        <v>1020000</v>
      </c>
      <c r="O43" s="15">
        <f t="shared" ca="1" si="1"/>
        <v>480000</v>
      </c>
      <c r="P43" s="15">
        <f ca="1">IF(C43="イベ","-",IF(F43=VLOOKUP(A43,スキル!$A:$K,11,0),0,IF(C43="ハピ",M43*10000,M43*30000)))</f>
        <v>540000</v>
      </c>
      <c r="Q43" s="15" t="str">
        <f>VLOOKUP(A43,スキル!$A$3:$M$1000,13,0)</f>
        <v>下からツムを凍らせてまとめて消せるよ！</v>
      </c>
    </row>
    <row r="44" spans="1:17" ht="18" customHeight="1">
      <c r="A44" s="13">
        <v>42</v>
      </c>
      <c r="B44" s="13">
        <v>21</v>
      </c>
      <c r="C44" s="14" t="s">
        <v>38</v>
      </c>
      <c r="D44" s="14" t="s">
        <v>85</v>
      </c>
      <c r="E44" s="8" t="str">
        <f t="shared" si="0"/>
        <v>常駐3</v>
      </c>
      <c r="F44" s="15">
        <v>2</v>
      </c>
      <c r="G44" s="15">
        <v>66</v>
      </c>
      <c r="H44" s="15">
        <f>IF(F44="","",IF(F44=VLOOKUP(A44,スキル!$A:$K,11,0),"ス",VLOOKUP(A44,スキル!$A:$J,F44+4,FALSE)))</f>
        <v>3</v>
      </c>
      <c r="I44" s="15">
        <f>IF(F44="","",IF(F44=VLOOKUP(A44,スキル!$A:$K,11,0),"キ",100/H44))</f>
        <v>33.333333333333336</v>
      </c>
      <c r="J44" s="15">
        <f>IF(F44="","",IF(F44=VLOOKUP(A44,スキル!$A:$K,11,0),"ル",ROUND(G44/I44,1)))</f>
        <v>2</v>
      </c>
      <c r="K44" s="15">
        <f>IF(F44="","",IF(F44=VLOOKUP(A44,スキル!$A:$K,11,0),"Ｍ",ROUND(H44-J44,0)))</f>
        <v>1</v>
      </c>
      <c r="L44" s="15">
        <f ca="1">IF(F44="","",IF(F44=VLOOKUP(A44,スキル!$A:$K,11,0),"Ａ",IF(F44=VLOOKUP(A44,スキル!$A:$K,11,0)-1,0,SUM(OFFSET(スキル!$A$2,MATCH(A44,スキル!$A$3:$A$1048576,0),F44+4,1,5-F44)))))</f>
        <v>28</v>
      </c>
      <c r="M44" s="15">
        <f ca="1">IF(F44="",VLOOKUP(A44,スキル!$A:$K,10,0),IF(F44=VLOOKUP(A44,スキル!$A:$K,11,0),"Ｘ",K44+L44))</f>
        <v>29</v>
      </c>
      <c r="N44" s="15">
        <f>IF(C44="イベ","-",VLOOKUP(A44,スキル!$A:$K,10,0)*IF(C44="ハピ",10000,30000))</f>
        <v>1020000</v>
      </c>
      <c r="O44" s="15">
        <f t="shared" ca="1" si="1"/>
        <v>150000</v>
      </c>
      <c r="P44" s="15">
        <f ca="1">IF(C44="イベ","-",IF(F44=VLOOKUP(A44,スキル!$A:$K,11,0),0,IF(C44="ハピ",M44*10000,M44*30000)))</f>
        <v>870000</v>
      </c>
      <c r="Q44" s="15" t="str">
        <f>VLOOKUP(A44,スキル!$A$3:$M$1000,13,0)</f>
        <v>一緒に消せるエルサが出るよ エルサは周りも消すよ！</v>
      </c>
    </row>
    <row r="45" spans="1:17" ht="18" customHeight="1">
      <c r="A45" s="13">
        <v>43</v>
      </c>
      <c r="B45" s="13">
        <v>22</v>
      </c>
      <c r="C45" s="14" t="s">
        <v>38</v>
      </c>
      <c r="D45" s="14" t="s">
        <v>87</v>
      </c>
      <c r="E45" s="8" t="str">
        <f t="shared" si="0"/>
        <v>常駐18</v>
      </c>
      <c r="F45" s="15">
        <v>5</v>
      </c>
      <c r="G45" s="15">
        <v>5</v>
      </c>
      <c r="H45" s="15">
        <f>IF(F45="","",IF(F45=VLOOKUP(A45,スキル!$A:$K,11,0),"ス",VLOOKUP(A45,スキル!$A:$J,F45+4,FALSE)))</f>
        <v>18</v>
      </c>
      <c r="I45" s="15">
        <f>IF(F45="","",IF(F45=VLOOKUP(A45,スキル!$A:$K,11,0),"キ",100/H45))</f>
        <v>5.5555555555555554</v>
      </c>
      <c r="J45" s="15">
        <f>IF(F45="","",IF(F45=VLOOKUP(A45,スキル!$A:$K,11,0),"ル",ROUND(G45/I45,1)))</f>
        <v>0.9</v>
      </c>
      <c r="K45" s="15">
        <f>IF(F45="","",IF(F45=VLOOKUP(A45,スキル!$A:$K,11,0),"Ｍ",ROUND(H45-J45,0)))</f>
        <v>17</v>
      </c>
      <c r="L45" s="15">
        <f ca="1">IF(F45="","",IF(F45=VLOOKUP(A45,スキル!$A:$K,11,0),"Ａ",IF(F45=VLOOKUP(A45,スキル!$A:$K,11,0)-1,0,SUM(OFFSET(スキル!$A$2,MATCH(A45,スキル!$A$3:$A$1048576,0),F45+4,1,5-F45)))))</f>
        <v>0</v>
      </c>
      <c r="M45" s="15">
        <f ca="1">IF(F45="",VLOOKUP(A45,スキル!$A:$K,10,0),IF(F45=VLOOKUP(A45,スキル!$A:$K,11,0),"Ｘ",K45+L45))</f>
        <v>17</v>
      </c>
      <c r="N45" s="15">
        <f>IF(C45="イベ","-",VLOOKUP(A45,スキル!$A:$K,10,0)*IF(C45="ハピ",10000,30000))</f>
        <v>1020000</v>
      </c>
      <c r="O45" s="15">
        <f t="shared" ca="1" si="1"/>
        <v>510000</v>
      </c>
      <c r="P45" s="15">
        <f ca="1">IF(C45="イベ","-",IF(F45=VLOOKUP(A45,スキル!$A:$K,11,0),0,IF(C45="ハピ",M45*10000,M45*30000)))</f>
        <v>510000</v>
      </c>
      <c r="Q45" s="15" t="str">
        <f>VLOOKUP(A45,スキル!$A$3:$M$1000,13,0)</f>
        <v>斜めライン状にツムを消すよ！</v>
      </c>
    </row>
    <row r="46" spans="1:17" ht="18" customHeight="1">
      <c r="A46" s="13">
        <v>44</v>
      </c>
      <c r="B46" s="13">
        <v>23</v>
      </c>
      <c r="C46" s="14" t="s">
        <v>38</v>
      </c>
      <c r="D46" s="14" t="s">
        <v>89</v>
      </c>
      <c r="E46" s="8" t="str">
        <f t="shared" si="0"/>
        <v>常駐16</v>
      </c>
      <c r="F46" s="15">
        <v>5</v>
      </c>
      <c r="G46" s="15">
        <v>18</v>
      </c>
      <c r="H46" s="15">
        <f>IF(F46="","",IF(F46=VLOOKUP(A46,スキル!$A:$K,11,0),"ス",VLOOKUP(A46,スキル!$A:$J,F46+4,FALSE)))</f>
        <v>16</v>
      </c>
      <c r="I46" s="15">
        <f>IF(F46="","",IF(F46=VLOOKUP(A46,スキル!$A:$K,11,0),"キ",100/H46))</f>
        <v>6.25</v>
      </c>
      <c r="J46" s="15">
        <f>IF(F46="","",IF(F46=VLOOKUP(A46,スキル!$A:$K,11,0),"ル",ROUND(G46/I46,1)))</f>
        <v>2.9</v>
      </c>
      <c r="K46" s="15">
        <f>IF(F46="","",IF(F46=VLOOKUP(A46,スキル!$A:$K,11,0),"Ｍ",ROUND(H46-J46,0)))</f>
        <v>13</v>
      </c>
      <c r="L46" s="15">
        <f ca="1">IF(F46="","",IF(F46=VLOOKUP(A46,スキル!$A:$K,11,0),"Ａ",IF(F46=VLOOKUP(A46,スキル!$A:$K,11,0)-1,0,SUM(OFFSET(スキル!$A$2,MATCH(A46,スキル!$A$3:$A$1048576,0),F46+4,1,5-F46)))))</f>
        <v>0</v>
      </c>
      <c r="M46" s="15">
        <f ca="1">IF(F46="",VLOOKUP(A46,スキル!$A:$K,10,0),IF(F46=VLOOKUP(A46,スキル!$A:$K,11,0),"Ｘ",K46+L46))</f>
        <v>13</v>
      </c>
      <c r="N46" s="15">
        <f>IF(C46="イベ","-",VLOOKUP(A46,スキル!$A:$K,10,0)*IF(C46="ハピ",10000,30000))</f>
        <v>960000</v>
      </c>
      <c r="O46" s="15">
        <f t="shared" ca="1" si="1"/>
        <v>570000</v>
      </c>
      <c r="P46" s="15">
        <f ca="1">IF(C46="イベ","-",IF(F46=VLOOKUP(A46,スキル!$A:$K,11,0),0,IF(C46="ハピ",M46*10000,M46*30000)))</f>
        <v>390000</v>
      </c>
      <c r="Q46" s="15" t="str">
        <f>VLOOKUP(A46,スキル!$A$3:$M$1000,13,0)</f>
        <v>横ライン状にツムを消すよ！</v>
      </c>
    </row>
    <row r="47" spans="1:17" ht="18" customHeight="1">
      <c r="A47" s="13">
        <v>45</v>
      </c>
      <c r="B47" s="13">
        <v>24</v>
      </c>
      <c r="C47" s="14" t="s">
        <v>38</v>
      </c>
      <c r="D47" s="14" t="s">
        <v>90</v>
      </c>
      <c r="E47" s="8" t="str">
        <f t="shared" si="0"/>
        <v>常駐20</v>
      </c>
      <c r="F47" s="15">
        <v>5</v>
      </c>
      <c r="G47" s="15">
        <v>15</v>
      </c>
      <c r="H47" s="15">
        <f>IF(F47="","",IF(F47=VLOOKUP(A47,スキル!$A:$K,11,0),"ス",VLOOKUP(A47,スキル!$A:$J,F47+4,FALSE)))</f>
        <v>20</v>
      </c>
      <c r="I47" s="15">
        <f>IF(F47="","",IF(F47=VLOOKUP(A47,スキル!$A:$K,11,0),"キ",100/H47))</f>
        <v>5</v>
      </c>
      <c r="J47" s="15">
        <f>IF(F47="","",IF(F47=VLOOKUP(A47,スキル!$A:$K,11,0),"ル",ROUND(G47/I47,1)))</f>
        <v>3</v>
      </c>
      <c r="K47" s="15">
        <f>IF(F47="","",IF(F47=VLOOKUP(A47,スキル!$A:$K,11,0),"Ｍ",ROUND(H47-J47,0)))</f>
        <v>17</v>
      </c>
      <c r="L47" s="15">
        <f ca="1">IF(F47="","",IF(F47=VLOOKUP(A47,スキル!$A:$K,11,0),"Ａ",IF(F47=VLOOKUP(A47,スキル!$A:$K,11,0)-1,0,SUM(OFFSET(スキル!$A$2,MATCH(A47,スキル!$A$3:$A$1048576,0),F47+4,1,5-F47)))))</f>
        <v>0</v>
      </c>
      <c r="M47" s="15">
        <f ca="1">IF(F47="",VLOOKUP(A47,スキル!$A:$K,10,0),IF(F47=VLOOKUP(A47,スキル!$A:$K,11,0),"Ｘ",K47+L47))</f>
        <v>17</v>
      </c>
      <c r="N47" s="15">
        <f>IF(C47="イベ","-",VLOOKUP(A47,スキル!$A:$K,10,0)*IF(C47="ハピ",10000,30000))</f>
        <v>1080000</v>
      </c>
      <c r="O47" s="15">
        <f t="shared" ca="1" si="1"/>
        <v>570000</v>
      </c>
      <c r="P47" s="15">
        <f ca="1">IF(C47="イベ","-",IF(F47=VLOOKUP(A47,スキル!$A:$K,11,0),0,IF(C47="ハピ",M47*10000,M47*30000)))</f>
        <v>510000</v>
      </c>
      <c r="Q47" s="15" t="str">
        <f>VLOOKUP(A47,スキル!$A$3:$M$1000,13,0)</f>
        <v>つなげたツムと一緒にまわりのツムも消すよ！</v>
      </c>
    </row>
    <row r="48" spans="1:17" ht="18" customHeight="1">
      <c r="A48" s="13">
        <v>46</v>
      </c>
      <c r="B48" s="13">
        <v>25</v>
      </c>
      <c r="C48" s="14" t="s">
        <v>38</v>
      </c>
      <c r="D48" s="14" t="s">
        <v>92</v>
      </c>
      <c r="E48" s="8" t="str">
        <f t="shared" si="0"/>
        <v>常駐18</v>
      </c>
      <c r="F48" s="15">
        <v>5</v>
      </c>
      <c r="G48" s="15">
        <v>72</v>
      </c>
      <c r="H48" s="15">
        <f>IF(F48="","",IF(F48=VLOOKUP(A48,スキル!$A:$K,11,0),"ス",VLOOKUP(A48,スキル!$A:$J,F48+4,FALSE)))</f>
        <v>18</v>
      </c>
      <c r="I48" s="15">
        <f>IF(F48="","",IF(F48=VLOOKUP(A48,スキル!$A:$K,11,0),"キ",100/H48))</f>
        <v>5.5555555555555554</v>
      </c>
      <c r="J48" s="15">
        <f>IF(F48="","",IF(F48=VLOOKUP(A48,スキル!$A:$K,11,0),"ル",ROUND(G48/I48,1)))</f>
        <v>13</v>
      </c>
      <c r="K48" s="15">
        <f>IF(F48="","",IF(F48=VLOOKUP(A48,スキル!$A:$K,11,0),"Ｍ",ROUND(H48-J48,0)))</f>
        <v>5</v>
      </c>
      <c r="L48" s="15">
        <f ca="1">IF(F48="","",IF(F48=VLOOKUP(A48,スキル!$A:$K,11,0),"Ａ",IF(F48=VLOOKUP(A48,スキル!$A:$K,11,0)-1,0,SUM(OFFSET(スキル!$A$2,MATCH(A48,スキル!$A$3:$A$1048576,0),F48+4,1,5-F48)))))</f>
        <v>0</v>
      </c>
      <c r="M48" s="15">
        <f ca="1">IF(F48="",VLOOKUP(A48,スキル!$A:$K,10,0),IF(F48=VLOOKUP(A48,スキル!$A:$K,11,0),"Ｘ",K48+L48))</f>
        <v>5</v>
      </c>
      <c r="N48" s="15">
        <f>IF(C48="イベ","-",VLOOKUP(A48,スキル!$A:$K,10,0)*IF(C48="ハピ",10000,30000))</f>
        <v>1020000</v>
      </c>
      <c r="O48" s="15">
        <f t="shared" ca="1" si="1"/>
        <v>870000</v>
      </c>
      <c r="P48" s="15">
        <f ca="1">IF(C48="イベ","-",IF(F48=VLOOKUP(A48,スキル!$A:$K,11,0),0,IF(C48="ハピ",M48*10000,M48*30000)))</f>
        <v>150000</v>
      </c>
      <c r="Q48" s="15" t="str">
        <f>VLOOKUP(A48,スキル!$A$3:$M$1000,13,0)</f>
        <v>サークル状にツムを消すよ</v>
      </c>
    </row>
    <row r="49" spans="1:17" ht="18" customHeight="1">
      <c r="A49" s="13">
        <v>47</v>
      </c>
      <c r="B49" s="13">
        <v>26</v>
      </c>
      <c r="C49" s="14" t="s">
        <v>38</v>
      </c>
      <c r="D49" s="14" t="s">
        <v>94</v>
      </c>
      <c r="E49" s="8" t="str">
        <f t="shared" si="0"/>
        <v>常駐16</v>
      </c>
      <c r="F49" s="15">
        <v>5</v>
      </c>
      <c r="G49" s="15">
        <v>12</v>
      </c>
      <c r="H49" s="15">
        <f>IF(F49="","",IF(F49=VLOOKUP(A49,スキル!$A:$K,11,0),"ス",VLOOKUP(A49,スキル!$A:$J,F49+4,FALSE)))</f>
        <v>16</v>
      </c>
      <c r="I49" s="15">
        <f>IF(F49="","",IF(F49=VLOOKUP(A49,スキル!$A:$K,11,0),"キ",100/H49))</f>
        <v>6.25</v>
      </c>
      <c r="J49" s="15">
        <f>IF(F49="","",IF(F49=VLOOKUP(A49,スキル!$A:$K,11,0),"ル",ROUND(G49/I49,1)))</f>
        <v>1.9</v>
      </c>
      <c r="K49" s="15">
        <f>IF(F49="","",IF(F49=VLOOKUP(A49,スキル!$A:$K,11,0),"Ｍ",ROUND(H49-J49,0)))</f>
        <v>14</v>
      </c>
      <c r="L49" s="15">
        <f ca="1">IF(F49="","",IF(F49=VLOOKUP(A49,スキル!$A:$K,11,0),"Ａ",IF(F49=VLOOKUP(A49,スキル!$A:$K,11,0)-1,0,SUM(OFFSET(スキル!$A$2,MATCH(A49,スキル!$A$3:$A$1048576,0),F49+4,1,5-F49)))))</f>
        <v>0</v>
      </c>
      <c r="M49" s="15">
        <f ca="1">IF(F49="",VLOOKUP(A49,スキル!$A:$K,10,0),IF(F49=VLOOKUP(A49,スキル!$A:$K,11,0),"Ｘ",K49+L49))</f>
        <v>14</v>
      </c>
      <c r="N49" s="15">
        <f>IF(C49="イベ","-",VLOOKUP(A49,スキル!$A:$K,10,0)*IF(C49="ハピ",10000,30000))</f>
        <v>960000</v>
      </c>
      <c r="O49" s="15">
        <f t="shared" ca="1" si="1"/>
        <v>540000</v>
      </c>
      <c r="P49" s="15">
        <f ca="1">IF(C49="イベ","-",IF(F49=VLOOKUP(A49,スキル!$A:$K,11,0),0,IF(C49="ハピ",M49*10000,M49*30000)))</f>
        <v>420000</v>
      </c>
      <c r="Q49" s="15" t="str">
        <f>VLOOKUP(A49,スキル!$A$3:$M$1000,13,0)</f>
        <v>横ライン状にツムを消すよ！</v>
      </c>
    </row>
    <row r="50" spans="1:17" ht="18" customHeight="1">
      <c r="A50" s="13">
        <v>48</v>
      </c>
      <c r="B50" s="13">
        <v>27</v>
      </c>
      <c r="C50" s="14" t="s">
        <v>38</v>
      </c>
      <c r="D50" s="14" t="s">
        <v>95</v>
      </c>
      <c r="E50" s="8" t="str">
        <f t="shared" si="0"/>
        <v>常駐6</v>
      </c>
      <c r="F50" s="15">
        <v>4</v>
      </c>
      <c r="G50" s="15">
        <v>50</v>
      </c>
      <c r="H50" s="15">
        <f>IF(F50="","",IF(F50=VLOOKUP(A50,スキル!$A:$K,11,0),"ス",VLOOKUP(A50,スキル!$A:$J,F50+4,FALSE)))</f>
        <v>6</v>
      </c>
      <c r="I50" s="15">
        <f>IF(F50="","",IF(F50=VLOOKUP(A50,スキル!$A:$K,11,0),"キ",100/H50))</f>
        <v>16.666666666666668</v>
      </c>
      <c r="J50" s="15">
        <f>IF(F50="","",IF(F50=VLOOKUP(A50,スキル!$A:$K,11,0),"ル",ROUND(G50/I50,1)))</f>
        <v>3</v>
      </c>
      <c r="K50" s="15">
        <f>IF(F50="","",IF(F50=VLOOKUP(A50,スキル!$A:$K,11,0),"Ｍ",ROUND(H50-J50,0)))</f>
        <v>3</v>
      </c>
      <c r="L50" s="15">
        <f ca="1">IF(F50="","",IF(F50=VLOOKUP(A50,スキル!$A:$K,11,0),"Ａ",IF(F50=VLOOKUP(A50,スキル!$A:$K,11,0)-1,0,SUM(OFFSET(スキル!$A$2,MATCH(A50,スキル!$A$3:$A$1048576,0),F50+4,1,5-F50)))))</f>
        <v>16</v>
      </c>
      <c r="M50" s="15">
        <f ca="1">IF(F50="",VLOOKUP(A50,スキル!$A:$K,10,0),IF(F50=VLOOKUP(A50,スキル!$A:$K,11,0),"Ｘ",K50+L50))</f>
        <v>19</v>
      </c>
      <c r="N50" s="15">
        <f>IF(C50="イベ","-",VLOOKUP(A50,スキル!$A:$K,10,0)*IF(C50="ハピ",10000,30000))</f>
        <v>960000</v>
      </c>
      <c r="O50" s="15">
        <f t="shared" ca="1" si="1"/>
        <v>390000</v>
      </c>
      <c r="P50" s="15">
        <f ca="1">IF(C50="イベ","-",IF(F50=VLOOKUP(A50,スキル!$A:$K,11,0),0,IF(C50="ハピ",M50*10000,M50*30000)))</f>
        <v>570000</v>
      </c>
      <c r="Q50" s="15" t="str">
        <f>VLOOKUP(A50,スキル!$A$3:$M$1000,13,0)</f>
        <v>ランダムでツムを消すよ！</v>
      </c>
    </row>
    <row r="51" spans="1:17" ht="18" customHeight="1">
      <c r="A51" s="13">
        <v>49</v>
      </c>
      <c r="B51" s="13">
        <v>28</v>
      </c>
      <c r="C51" s="14" t="s">
        <v>38</v>
      </c>
      <c r="D51" s="14" t="s">
        <v>96</v>
      </c>
      <c r="E51" s="8" t="str">
        <f t="shared" si="0"/>
        <v>常駐6</v>
      </c>
      <c r="F51" s="15">
        <v>4</v>
      </c>
      <c r="G51" s="15">
        <v>33</v>
      </c>
      <c r="H51" s="15">
        <f>IF(F51="","",IF(F51=VLOOKUP(A51,スキル!$A:$K,11,0),"ス",VLOOKUP(A51,スキル!$A:$J,F51+4,FALSE)))</f>
        <v>6</v>
      </c>
      <c r="I51" s="15">
        <f>IF(F51="","",IF(F51=VLOOKUP(A51,スキル!$A:$K,11,0),"キ",100/H51))</f>
        <v>16.666666666666668</v>
      </c>
      <c r="J51" s="15">
        <f>IF(F51="","",IF(F51=VLOOKUP(A51,スキル!$A:$K,11,0),"ル",ROUND(G51/I51,1)))</f>
        <v>2</v>
      </c>
      <c r="K51" s="15">
        <f>IF(F51="","",IF(F51=VLOOKUP(A51,スキル!$A:$K,11,0),"Ｍ",ROUND(H51-J51,0)))</f>
        <v>4</v>
      </c>
      <c r="L51" s="15">
        <f ca="1">IF(F51="","",IF(F51=VLOOKUP(A51,スキル!$A:$K,11,0),"Ａ",IF(F51=VLOOKUP(A51,スキル!$A:$K,11,0)-1,0,SUM(OFFSET(スキル!$A$2,MATCH(A51,スキル!$A$3:$A$1048576,0),F51+4,1,5-F51)))))</f>
        <v>18</v>
      </c>
      <c r="M51" s="15">
        <f ca="1">IF(F51="",VLOOKUP(A51,スキル!$A:$K,10,0),IF(F51=VLOOKUP(A51,スキル!$A:$K,11,0),"Ｘ",K51+L51))</f>
        <v>22</v>
      </c>
      <c r="N51" s="15">
        <f>IF(C51="イベ","-",VLOOKUP(A51,スキル!$A:$K,10,0)*IF(C51="ハピ",10000,30000))</f>
        <v>1020000</v>
      </c>
      <c r="O51" s="15">
        <f t="shared" ca="1" si="1"/>
        <v>360000</v>
      </c>
      <c r="P51" s="15">
        <f ca="1">IF(C51="イベ","-",IF(F51=VLOOKUP(A51,スキル!$A:$K,11,0),0,IF(C51="ハピ",M51*10000,M51*30000)))</f>
        <v>660000</v>
      </c>
      <c r="Q51" s="15" t="str">
        <f>VLOOKUP(A51,スキル!$A$3:$M$1000,13,0)</f>
        <v>違うツム同士を繋げて消せるよ！</v>
      </c>
    </row>
    <row r="52" spans="1:17" ht="18" customHeight="1">
      <c r="A52" s="13">
        <v>50</v>
      </c>
      <c r="B52" s="13">
        <v>29</v>
      </c>
      <c r="C52" s="14" t="s">
        <v>38</v>
      </c>
      <c r="D52" s="14" t="s">
        <v>98</v>
      </c>
      <c r="E52" s="8" t="str">
        <f t="shared" si="0"/>
        <v>常駐16</v>
      </c>
      <c r="F52" s="15">
        <v>5</v>
      </c>
      <c r="G52" s="15">
        <v>0</v>
      </c>
      <c r="H52" s="15">
        <f>IF(F52="","",IF(F52=VLOOKUP(A52,スキル!$A:$K,11,0),"ス",VLOOKUP(A52,スキル!$A:$J,F52+4,FALSE)))</f>
        <v>16</v>
      </c>
      <c r="I52" s="15">
        <f>IF(F52="","",IF(F52=VLOOKUP(A52,スキル!$A:$K,11,0),"キ",100/H52))</f>
        <v>6.25</v>
      </c>
      <c r="J52" s="15">
        <f>IF(F52="","",IF(F52=VLOOKUP(A52,スキル!$A:$K,11,0),"ル",ROUND(G52/I52,1)))</f>
        <v>0</v>
      </c>
      <c r="K52" s="15">
        <f>IF(F52="","",IF(F52=VLOOKUP(A52,スキル!$A:$K,11,0),"Ｍ",ROUND(H52-J52,0)))</f>
        <v>16</v>
      </c>
      <c r="L52" s="15">
        <f ca="1">IF(F52="","",IF(F52=VLOOKUP(A52,スキル!$A:$K,11,0),"Ａ",IF(F52=VLOOKUP(A52,スキル!$A:$K,11,0)-1,0,SUM(OFFSET(スキル!$A$2,MATCH(A52,スキル!$A$3:$A$1048576,0),F52+4,1,5-F52)))))</f>
        <v>0</v>
      </c>
      <c r="M52" s="15">
        <f ca="1">IF(F52="",VLOOKUP(A52,スキル!$A:$K,10,0),IF(F52=VLOOKUP(A52,スキル!$A:$K,11,0),"Ｘ",K52+L52))</f>
        <v>16</v>
      </c>
      <c r="N52" s="15">
        <f>IF(C52="イベ","-",VLOOKUP(A52,スキル!$A:$K,10,0)*IF(C52="ハピ",10000,30000))</f>
        <v>960000</v>
      </c>
      <c r="O52" s="15">
        <f t="shared" ca="1" si="1"/>
        <v>480000</v>
      </c>
      <c r="P52" s="15">
        <f ca="1">IF(C52="イベ","-",IF(F52=VLOOKUP(A52,スキル!$A:$K,11,0),0,IF(C52="ハピ",M52*10000,M52*30000)))</f>
        <v>480000</v>
      </c>
      <c r="Q52" s="15" t="str">
        <f>VLOOKUP(A52,スキル!$A$3:$M$1000,13,0)</f>
        <v>パスカルが他のツムに変わるよ！</v>
      </c>
    </row>
    <row r="53" spans="1:17" ht="18" customHeight="1">
      <c r="A53" s="13">
        <v>51</v>
      </c>
      <c r="B53" s="14"/>
      <c r="C53" s="14" t="s">
        <v>46</v>
      </c>
      <c r="D53" s="14" t="s">
        <v>100</v>
      </c>
      <c r="E53" s="8" t="str">
        <f t="shared" si="0"/>
        <v>期間2</v>
      </c>
      <c r="F53" s="15">
        <v>1</v>
      </c>
      <c r="G53" s="15">
        <v>0</v>
      </c>
      <c r="H53" s="15">
        <f>IF(F53="","",IF(F53=VLOOKUP(A53,スキル!$A:$K,11,0),"ス",VLOOKUP(A53,スキル!$A:$J,F53+4,FALSE)))</f>
        <v>2</v>
      </c>
      <c r="I53" s="15">
        <f>IF(F53="","",IF(F53=VLOOKUP(A53,スキル!$A:$K,11,0),"キ",100/H53))</f>
        <v>50</v>
      </c>
      <c r="J53" s="15">
        <f>IF(F53="","",IF(F53=VLOOKUP(A53,スキル!$A:$K,11,0),"ル",ROUND(G53/I53,1)))</f>
        <v>0</v>
      </c>
      <c r="K53" s="15">
        <f>IF(F53="","",IF(F53=VLOOKUP(A53,スキル!$A:$K,11,0),"Ｍ",ROUND(H53-J53,0)))</f>
        <v>2</v>
      </c>
      <c r="L53" s="15">
        <f ca="1">IF(F53="","",IF(F53=VLOOKUP(A53,スキル!$A:$K,11,0),"Ａ",IF(F53=VLOOKUP(A53,スキル!$A:$K,11,0)-1,0,SUM(OFFSET(スキル!$A$2,MATCH(A53,スキル!$A$3:$A$1048576,0),F53+4,1,5-F53)))))</f>
        <v>4</v>
      </c>
      <c r="M53" s="15">
        <f ca="1">IF(F53="",VLOOKUP(A53,スキル!$A:$K,10,0),IF(F53=VLOOKUP(A53,スキル!$A:$K,11,0),"Ｘ",K53+L53))</f>
        <v>6</v>
      </c>
      <c r="N53" s="15">
        <f>IF(C53="イベ","-",VLOOKUP(A53,スキル!$A:$K,10,0)*IF(C53="ハピ",10000,30000))</f>
        <v>210000</v>
      </c>
      <c r="O53" s="15">
        <f t="shared" ca="1" si="1"/>
        <v>30000</v>
      </c>
      <c r="P53" s="15">
        <f ca="1">IF(C53="イベ","-",IF(F53=VLOOKUP(A53,スキル!$A:$K,11,0),0,IF(C53="ハピ",M53*10000,M53*30000)))</f>
        <v>180000</v>
      </c>
      <c r="Q53" s="15" t="str">
        <f>VLOOKUP(A53,スキル!$A$3:$M$1000,13,0)</f>
        <v>時間停止中に繋げたツムが1チェーンになるよ</v>
      </c>
    </row>
    <row r="54" spans="1:17" ht="18" customHeight="1">
      <c r="A54" s="13">
        <v>52</v>
      </c>
      <c r="B54" s="14"/>
      <c r="C54" s="14" t="s">
        <v>49</v>
      </c>
      <c r="D54" s="14" t="s">
        <v>102</v>
      </c>
      <c r="E54" s="8" t="str">
        <f t="shared" si="0"/>
        <v>イベ</v>
      </c>
      <c r="F54" s="15"/>
      <c r="G54" s="15"/>
      <c r="H54" s="15" t="str">
        <f>IF(F54="","",IF(F54=VLOOKUP(A54,スキル!$A:$K,11,0),"ス",VLOOKUP(A54,スキル!$A:$J,F54+4,FALSE)))</f>
        <v/>
      </c>
      <c r="I54" s="15" t="str">
        <f>IF(F54="","",IF(F54=VLOOKUP(A54,スキル!$A:$K,11,0),"キ",100/H54))</f>
        <v/>
      </c>
      <c r="J54" s="15" t="str">
        <f>IF(F54="","",IF(F54=VLOOKUP(A54,スキル!$A:$K,11,0),"ル",ROUND(G54/I54,1)))</f>
        <v/>
      </c>
      <c r="K54" s="15" t="str">
        <f>IF(F54="","",IF(F54=VLOOKUP(A54,スキル!$A:$K,11,0),"Ｍ",ROUND(H54-J54,0)))</f>
        <v/>
      </c>
      <c r="L54" s="15" t="str">
        <f ca="1">IF(F54="","",IF(F54=VLOOKUP(A54,スキル!$A:$K,11,0),"Ａ",IF(F54=VLOOKUP(A54,スキル!$A:$K,11,0)-1,0,SUM(OFFSET(スキル!$A$2,MATCH(A54,スキル!$A$3:$A$1048576,0),F54+4,1,5-F54)))))</f>
        <v/>
      </c>
      <c r="M54" s="15">
        <f>IF(F54="",VLOOKUP(A54,スキル!$A:$K,10,0),IF(F54=VLOOKUP(A54,スキル!$A:$K,11,0),"Ｘ",K54+L54))</f>
        <v>30</v>
      </c>
      <c r="N54" s="15" t="str">
        <f>IF(C54="イベ","-",VLOOKUP(A54,スキル!$A:$K,10,0)*IF(C54="ハピ",10000,30000))</f>
        <v>-</v>
      </c>
      <c r="O54" s="15" t="str">
        <f t="shared" si="1"/>
        <v>-</v>
      </c>
      <c r="P54" s="15" t="str">
        <f>IF(C54="イベ","-",IF(F54=VLOOKUP(A54,スキル!$A:$K,11,0),0,IF(C54="ハピ",M54*10000,M54*30000)))</f>
        <v>-</v>
      </c>
      <c r="Q54" s="15" t="str">
        <f>VLOOKUP(A54,スキル!$A$3:$M$1000,13,0)</f>
        <v>画面中央のツムをまとめて消すよ！</v>
      </c>
    </row>
    <row r="55" spans="1:17" ht="18" customHeight="1">
      <c r="A55" s="13">
        <v>53</v>
      </c>
      <c r="B55" s="14"/>
      <c r="C55" s="14" t="s">
        <v>46</v>
      </c>
      <c r="D55" s="14" t="s">
        <v>103</v>
      </c>
      <c r="E55" s="8" t="str">
        <f t="shared" si="0"/>
        <v>期間4</v>
      </c>
      <c r="F55" s="15">
        <v>2</v>
      </c>
      <c r="G55" s="15">
        <v>50</v>
      </c>
      <c r="H55" s="15">
        <f>IF(F55="","",IF(F55=VLOOKUP(A55,スキル!$A:$K,11,0),"ス",VLOOKUP(A55,スキル!$A:$J,F55+4,FALSE)))</f>
        <v>4</v>
      </c>
      <c r="I55" s="15">
        <f>IF(F55="","",IF(F55=VLOOKUP(A55,スキル!$A:$K,11,0),"キ",100/H55))</f>
        <v>25</v>
      </c>
      <c r="J55" s="15">
        <f>IF(F55="","",IF(F55=VLOOKUP(A55,スキル!$A:$K,11,0),"ル",ROUND(G55/I55,1)))</f>
        <v>2</v>
      </c>
      <c r="K55" s="15">
        <f>IF(F55="","",IF(F55=VLOOKUP(A55,スキル!$A:$K,11,0),"Ｍ",ROUND(H55-J55,0)))</f>
        <v>2</v>
      </c>
      <c r="L55" s="15">
        <f ca="1">IF(F55="","",IF(F55=VLOOKUP(A55,スキル!$A:$K,11,0),"Ａ",IF(F55=VLOOKUP(A55,スキル!$A:$K,11,0)-1,0,SUM(OFFSET(スキル!$A$2,MATCH(A55,スキル!$A$3:$A$1048576,0),F55+4,1,5-F55)))))</f>
        <v>0</v>
      </c>
      <c r="M55" s="15">
        <f ca="1">IF(F55="",VLOOKUP(A55,スキル!$A:$K,10,0),IF(F55=VLOOKUP(A55,スキル!$A:$K,11,0),"Ｘ",K55+L55))</f>
        <v>2</v>
      </c>
      <c r="N55" s="15">
        <f>IF(C55="イベ","-",VLOOKUP(A55,スキル!$A:$K,10,0)*IF(C55="ハピ",10000,30000))</f>
        <v>210000</v>
      </c>
      <c r="O55" s="15">
        <f t="shared" ca="1" si="1"/>
        <v>150000</v>
      </c>
      <c r="P55" s="15">
        <f ca="1">IF(C55="イベ","-",IF(F55=VLOOKUP(A55,スキル!$A:$K,11,0),0,IF(C55="ハピ",M55*10000,M55*30000)))</f>
        <v>60000</v>
      </c>
      <c r="Q55" s="15" t="str">
        <f>VLOOKUP(A55,スキル!$A$3:$M$1000,13,0)</f>
        <v>フィーバーがはじまるよ！</v>
      </c>
    </row>
    <row r="56" spans="1:17" ht="18" customHeight="1">
      <c r="A56" s="13">
        <v>54</v>
      </c>
      <c r="B56" s="14"/>
      <c r="C56" s="14" t="s">
        <v>46</v>
      </c>
      <c r="D56" s="14" t="s">
        <v>105</v>
      </c>
      <c r="E56" s="8" t="str">
        <f t="shared" si="0"/>
        <v>期間4</v>
      </c>
      <c r="F56" s="15">
        <v>2</v>
      </c>
      <c r="G56" s="15">
        <v>0</v>
      </c>
      <c r="H56" s="15">
        <f>IF(F56="","",IF(F56=VLOOKUP(A56,スキル!$A:$K,11,0),"ス",VLOOKUP(A56,スキル!$A:$J,F56+4,FALSE)))</f>
        <v>4</v>
      </c>
      <c r="I56" s="15">
        <f>IF(F56="","",IF(F56=VLOOKUP(A56,スキル!$A:$K,11,0),"キ",100/H56))</f>
        <v>25</v>
      </c>
      <c r="J56" s="15">
        <f>IF(F56="","",IF(F56=VLOOKUP(A56,スキル!$A:$K,11,0),"ル",ROUND(G56/I56,1)))</f>
        <v>0</v>
      </c>
      <c r="K56" s="15">
        <f>IF(F56="","",IF(F56=VLOOKUP(A56,スキル!$A:$K,11,0),"Ｍ",ROUND(H56-J56,0)))</f>
        <v>4</v>
      </c>
      <c r="L56" s="15">
        <f ca="1">IF(F56="","",IF(F56=VLOOKUP(A56,スキル!$A:$K,11,0),"Ａ",IF(F56=VLOOKUP(A56,スキル!$A:$K,11,0)-1,0,SUM(OFFSET(スキル!$A$2,MATCH(A56,スキル!$A$3:$A$1048576,0),F56+4,1,5-F56)))))</f>
        <v>0</v>
      </c>
      <c r="M56" s="15">
        <f ca="1">IF(F56="",VLOOKUP(A56,スキル!$A:$K,10,0),IF(F56=VLOOKUP(A56,スキル!$A:$K,11,0),"Ｘ",K56+L56))</f>
        <v>4</v>
      </c>
      <c r="N56" s="15">
        <f>IF(C56="イベ","-",VLOOKUP(A56,スキル!$A:$K,10,0)*IF(C56="ハピ",10000,30000))</f>
        <v>210000</v>
      </c>
      <c r="O56" s="15">
        <f t="shared" ca="1" si="1"/>
        <v>90000</v>
      </c>
      <c r="P56" s="15">
        <f ca="1">IF(C56="イベ","-",IF(F56=VLOOKUP(A56,スキル!$A:$K,11,0),0,IF(C56="ハピ",M56*10000,M56*30000)))</f>
        <v>120000</v>
      </c>
      <c r="Q56" s="15" t="str">
        <f>VLOOKUP(A56,スキル!$A$3:$M$1000,13,0)</f>
        <v>でてきたキャンディをタップ 周りのツムも消すよ！</v>
      </c>
    </row>
    <row r="57" spans="1:17" ht="18" customHeight="1">
      <c r="A57" s="13">
        <v>55</v>
      </c>
      <c r="B57" s="14"/>
      <c r="C57" s="14" t="s">
        <v>46</v>
      </c>
      <c r="D57" s="14" t="s">
        <v>107</v>
      </c>
      <c r="E57" s="8" t="str">
        <f t="shared" si="0"/>
        <v>期間</v>
      </c>
      <c r="F57" s="15"/>
      <c r="G57" s="15"/>
      <c r="H57" s="15" t="str">
        <f>IF(F57="","",IF(F57=VLOOKUP(A57,スキル!$A:$K,11,0),"ス",VLOOKUP(A57,スキル!$A:$J,F57+4,FALSE)))</f>
        <v/>
      </c>
      <c r="I57" s="15" t="str">
        <f>IF(F57="","",IF(F57=VLOOKUP(A57,スキル!$A:$K,11,0),"キ",100/H57))</f>
        <v/>
      </c>
      <c r="J57" s="15" t="str">
        <f>IF(F57="","",IF(F57=VLOOKUP(A57,スキル!$A:$K,11,0),"ル",ROUND(G57/I57,1)))</f>
        <v/>
      </c>
      <c r="K57" s="15" t="str">
        <f>IF(F57="","",IF(F57=VLOOKUP(A57,スキル!$A:$K,11,0),"Ｍ",ROUND(H57-J57,0)))</f>
        <v/>
      </c>
      <c r="L57" s="15" t="str">
        <f ca="1">IF(F57="","",IF(F57=VLOOKUP(A57,スキル!$A:$K,11,0),"Ａ",IF(F57=VLOOKUP(A57,スキル!$A:$K,11,0)-1,0,SUM(OFFSET(スキル!$A$2,MATCH(A57,スキル!$A$3:$A$1048576,0),F57+4,1,5-F57)))))</f>
        <v/>
      </c>
      <c r="M57" s="15">
        <f>IF(F57="",VLOOKUP(A57,スキル!$A:$K,10,0),IF(F57=VLOOKUP(A57,スキル!$A:$K,11,0),"Ｘ",K57+L57))</f>
        <v>9</v>
      </c>
      <c r="N57" s="15">
        <f>IF(C57="イベ","-",VLOOKUP(A57,スキル!$A:$K,10,0)*IF(C57="ハピ",10000,30000))</f>
        <v>270000</v>
      </c>
      <c r="O57" s="15">
        <f t="shared" si="1"/>
        <v>0</v>
      </c>
      <c r="P57" s="15">
        <f>IF(C57="イベ","-",IF(F57=VLOOKUP(A57,スキル!$A:$K,11,0),0,IF(C57="ハピ",M57*10000,M57*30000)))</f>
        <v>270000</v>
      </c>
      <c r="Q57" s="15" t="str">
        <f>VLOOKUP(A57,スキル!$A$3:$M$1000,13,0)</f>
        <v>画面中央のツムをまとめて消すよ！</v>
      </c>
    </row>
    <row r="58" spans="1:17" ht="18" customHeight="1">
      <c r="A58" s="13">
        <v>56</v>
      </c>
      <c r="B58" s="14"/>
      <c r="C58" s="14" t="s">
        <v>46</v>
      </c>
      <c r="D58" s="14" t="s">
        <v>108</v>
      </c>
      <c r="E58" s="8" t="str">
        <f t="shared" si="0"/>
        <v>期間</v>
      </c>
      <c r="F58" s="15"/>
      <c r="G58" s="15"/>
      <c r="H58" s="15" t="str">
        <f>IF(F58="","",IF(F58=VLOOKUP(A58,スキル!$A:$K,11,0),"ス",VLOOKUP(A58,スキル!$A:$J,F58+4,FALSE)))</f>
        <v/>
      </c>
      <c r="I58" s="15" t="str">
        <f>IF(F58="","",IF(F58=VLOOKUP(A58,スキル!$A:$K,11,0),"キ",100/H58))</f>
        <v/>
      </c>
      <c r="J58" s="15" t="str">
        <f>IF(F58="","",IF(F58=VLOOKUP(A58,スキル!$A:$K,11,0),"ル",ROUND(G58/I58,1)))</f>
        <v/>
      </c>
      <c r="K58" s="15" t="str">
        <f>IF(F58="","",IF(F58=VLOOKUP(A58,スキル!$A:$K,11,0),"Ｍ",ROUND(H58-J58,0)))</f>
        <v/>
      </c>
      <c r="L58" s="15" t="str">
        <f ca="1">IF(F58="","",IF(F58=VLOOKUP(A58,スキル!$A:$K,11,0),"Ａ",IF(F58=VLOOKUP(A58,スキル!$A:$K,11,0)-1,0,SUM(OFFSET(スキル!$A$2,MATCH(A58,スキル!$A$3:$A$1048576,0),F58+4,1,5-F58)))))</f>
        <v/>
      </c>
      <c r="M58" s="15">
        <f>IF(F58="",VLOOKUP(A58,スキル!$A:$K,10,0),IF(F58=VLOOKUP(A58,スキル!$A:$K,11,0),"Ｘ",K58+L58))</f>
        <v>6</v>
      </c>
      <c r="N58" s="15">
        <f>IF(C58="イベ","-",VLOOKUP(A58,スキル!$A:$K,10,0)*IF(C58="ハピ",10000,30000))</f>
        <v>180000</v>
      </c>
      <c r="O58" s="15">
        <f t="shared" si="1"/>
        <v>0</v>
      </c>
      <c r="P58" s="15">
        <f>IF(C58="イベ","-",IF(F58=VLOOKUP(A58,スキル!$A:$K,11,0),0,IF(C58="ハピ",M58*10000,M58*30000)))</f>
        <v>180000</v>
      </c>
      <c r="Q58" s="15" t="str">
        <f>VLOOKUP(A58,スキル!$A$3:$M$1000,13,0)</f>
        <v>ミニーと一緒に消せる高得点ミッキーが出るよ！</v>
      </c>
    </row>
    <row r="59" spans="1:17" ht="18" customHeight="1">
      <c r="A59" s="13">
        <v>57</v>
      </c>
      <c r="B59" s="14"/>
      <c r="C59" s="14" t="s">
        <v>46</v>
      </c>
      <c r="D59" s="14" t="s">
        <v>110</v>
      </c>
      <c r="E59" s="8" t="str">
        <f t="shared" si="0"/>
        <v>期間</v>
      </c>
      <c r="F59" s="15"/>
      <c r="G59" s="15"/>
      <c r="H59" s="15" t="str">
        <f>IF(F59="","",IF(F59=VLOOKUP(A59,スキル!$A:$K,11,0),"ス",VLOOKUP(A59,スキル!$A:$J,F59+4,FALSE)))</f>
        <v/>
      </c>
      <c r="I59" s="15" t="str">
        <f>IF(F59="","",IF(F59=VLOOKUP(A59,スキル!$A:$K,11,0),"キ",100/H59))</f>
        <v/>
      </c>
      <c r="J59" s="15" t="str">
        <f>IF(F59="","",IF(F59=VLOOKUP(A59,スキル!$A:$K,11,0),"ル",ROUND(G59/I59,1)))</f>
        <v/>
      </c>
      <c r="K59" s="15" t="str">
        <f>IF(F59="","",IF(F59=VLOOKUP(A59,スキル!$A:$K,11,0),"Ｍ",ROUND(H59-J59,0)))</f>
        <v/>
      </c>
      <c r="L59" s="15" t="str">
        <f ca="1">IF(F59="","",IF(F59=VLOOKUP(A59,スキル!$A:$K,11,0),"Ａ",IF(F59=VLOOKUP(A59,スキル!$A:$K,11,0)-1,0,SUM(OFFSET(スキル!$A$2,MATCH(A59,スキル!$A$3:$A$1048576,0),F59+4,1,5-F59)))))</f>
        <v/>
      </c>
      <c r="M59" s="15">
        <f>IF(F59="",VLOOKUP(A59,スキル!$A:$K,10,0),IF(F59=VLOOKUP(A59,スキル!$A:$K,11,0),"Ｘ",K59+L59))</f>
        <v>6</v>
      </c>
      <c r="N59" s="15">
        <f>IF(C59="イベ","-",VLOOKUP(A59,スキル!$A:$K,10,0)*IF(C59="ハピ",10000,30000))</f>
        <v>180000</v>
      </c>
      <c r="O59" s="15">
        <f t="shared" si="1"/>
        <v>0</v>
      </c>
      <c r="P59" s="15">
        <f>IF(C59="イベ","-",IF(F59=VLOOKUP(A59,スキル!$A:$K,11,0),0,IF(C59="ハピ",M59*10000,M59*30000)))</f>
        <v>180000</v>
      </c>
      <c r="Q59" s="15" t="str">
        <f>VLOOKUP(A59,スキル!$A$3:$M$1000,13,0)</f>
        <v>少しの間1コでもツムが消せるよ！</v>
      </c>
    </row>
    <row r="60" spans="1:17" ht="18" customHeight="1">
      <c r="A60" s="13">
        <v>58</v>
      </c>
      <c r="B60" s="14"/>
      <c r="C60" s="14" t="s">
        <v>46</v>
      </c>
      <c r="D60" s="14" t="s">
        <v>111</v>
      </c>
      <c r="E60" s="8" t="str">
        <f t="shared" si="0"/>
        <v>期間</v>
      </c>
      <c r="F60" s="15"/>
      <c r="G60" s="15"/>
      <c r="H60" s="15" t="str">
        <f>IF(F60="","",IF(F60=VLOOKUP(A60,スキル!$A:$K,11,0),"ス",VLOOKUP(A60,スキル!$A:$J,F60+4,FALSE)))</f>
        <v/>
      </c>
      <c r="I60" s="15" t="str">
        <f>IF(F60="","",IF(F60=VLOOKUP(A60,スキル!$A:$K,11,0),"キ",100/H60))</f>
        <v/>
      </c>
      <c r="J60" s="15" t="str">
        <f>IF(F60="","",IF(F60=VLOOKUP(A60,スキル!$A:$K,11,0),"ル",ROUND(G60/I60,1)))</f>
        <v/>
      </c>
      <c r="K60" s="15" t="str">
        <f>IF(F60="","",IF(F60=VLOOKUP(A60,スキル!$A:$K,11,0),"Ｍ",ROUND(H60-J60,0)))</f>
        <v/>
      </c>
      <c r="L60" s="15" t="str">
        <f ca="1">IF(F60="","",IF(F60=VLOOKUP(A60,スキル!$A:$K,11,0),"Ａ",IF(F60=VLOOKUP(A60,スキル!$A:$K,11,0)-1,0,SUM(OFFSET(スキル!$A$2,MATCH(A60,スキル!$A$3:$A$1048576,0),F60+4,1,5-F60)))))</f>
        <v/>
      </c>
      <c r="M60" s="15">
        <f>IF(F60="",VLOOKUP(A60,スキル!$A:$K,10,0),IF(F60=VLOOKUP(A60,スキル!$A:$K,11,0),"Ｘ",K60+L60))</f>
        <v>7</v>
      </c>
      <c r="N60" s="15">
        <f>IF(C60="イベ","-",VLOOKUP(A60,スキル!$A:$K,10,0)*IF(C60="ハピ",10000,30000))</f>
        <v>210000</v>
      </c>
      <c r="O60" s="15">
        <f t="shared" si="1"/>
        <v>0</v>
      </c>
      <c r="P60" s="15">
        <f>IF(C60="イベ","-",IF(F60=VLOOKUP(A60,スキル!$A:$K,11,0),0,IF(C60="ハピ",M60*10000,M60*30000)))</f>
        <v>210000</v>
      </c>
      <c r="Q60" s="15" t="str">
        <f>VLOOKUP(A60,スキル!$A$3:$M$1000,13,0)</f>
        <v>デイジーと一緒に消せる高得点ドナルドが出るよ！</v>
      </c>
    </row>
    <row r="61" spans="1:17" ht="18" customHeight="1">
      <c r="A61" s="13">
        <v>59</v>
      </c>
      <c r="B61" s="14"/>
      <c r="C61" s="14" t="s">
        <v>46</v>
      </c>
      <c r="D61" s="14" t="s">
        <v>113</v>
      </c>
      <c r="E61" s="8" t="str">
        <f t="shared" si="0"/>
        <v>期間</v>
      </c>
      <c r="F61" s="15"/>
      <c r="G61" s="15"/>
      <c r="H61" s="15" t="str">
        <f>IF(F61="","",IF(F61=VLOOKUP(A61,スキル!$A:$K,11,0),"ス",VLOOKUP(A61,スキル!$A:$J,F61+4,FALSE)))</f>
        <v/>
      </c>
      <c r="I61" s="15" t="str">
        <f>IF(F61="","",IF(F61=VLOOKUP(A61,スキル!$A:$K,11,0),"キ",100/H61))</f>
        <v/>
      </c>
      <c r="J61" s="15" t="str">
        <f>IF(F61="","",IF(F61=VLOOKUP(A61,スキル!$A:$K,11,0),"ル",ROUND(G61/I61,1)))</f>
        <v/>
      </c>
      <c r="K61" s="15" t="str">
        <f>IF(F61="","",IF(F61=VLOOKUP(A61,スキル!$A:$K,11,0),"Ｍ",ROUND(H61-J61,0)))</f>
        <v/>
      </c>
      <c r="L61" s="15" t="str">
        <f ca="1">IF(F61="","",IF(F61=VLOOKUP(A61,スキル!$A:$K,11,0),"Ａ",IF(F61=VLOOKUP(A61,スキル!$A:$K,11,0)-1,0,SUM(OFFSET(スキル!$A$2,MATCH(A61,スキル!$A$3:$A$1048576,0),F61+4,1,5-F61)))))</f>
        <v/>
      </c>
      <c r="M61" s="15">
        <f>IF(F61="",VLOOKUP(A61,スキル!$A:$K,10,0),IF(F61=VLOOKUP(A61,スキル!$A:$K,11,0),"Ｘ",K61+L61))</f>
        <v>6</v>
      </c>
      <c r="N61" s="15">
        <f>IF(C61="イベ","-",VLOOKUP(A61,スキル!$A:$K,10,0)*IF(C61="ハピ",10000,30000))</f>
        <v>180000</v>
      </c>
      <c r="O61" s="15">
        <f t="shared" si="1"/>
        <v>0</v>
      </c>
      <c r="P61" s="15">
        <f>IF(C61="イベ","-",IF(F61=VLOOKUP(A61,スキル!$A:$K,11,0),0,IF(C61="ハピ",M61*10000,M61*30000)))</f>
        <v>180000</v>
      </c>
      <c r="Q61" s="15" t="str">
        <f>VLOOKUP(A61,スキル!$A$3:$M$1000,13,0)</f>
        <v>ランダムでツムを消すよ！</v>
      </c>
    </row>
    <row r="62" spans="1:17" ht="18" customHeight="1">
      <c r="A62" s="13">
        <v>60</v>
      </c>
      <c r="B62" s="14"/>
      <c r="C62" s="14" t="s">
        <v>46</v>
      </c>
      <c r="D62" s="14" t="s">
        <v>114</v>
      </c>
      <c r="E62" s="8" t="str">
        <f t="shared" si="0"/>
        <v>期間</v>
      </c>
      <c r="F62" s="15"/>
      <c r="G62" s="15"/>
      <c r="H62" s="15" t="str">
        <f>IF(F62="","",IF(F62=VLOOKUP(A62,スキル!$A:$K,11,0),"ス",VLOOKUP(A62,スキル!$A:$J,F62+4,FALSE)))</f>
        <v/>
      </c>
      <c r="I62" s="15" t="str">
        <f>IF(F62="","",IF(F62=VLOOKUP(A62,スキル!$A:$K,11,0),"キ",100/H62))</f>
        <v/>
      </c>
      <c r="J62" s="15" t="str">
        <f>IF(F62="","",IF(F62=VLOOKUP(A62,スキル!$A:$K,11,0),"ル",ROUND(G62/I62,1)))</f>
        <v/>
      </c>
      <c r="K62" s="15" t="str">
        <f>IF(F62="","",IF(F62=VLOOKUP(A62,スキル!$A:$K,11,0),"Ｍ",ROUND(H62-J62,0)))</f>
        <v/>
      </c>
      <c r="L62" s="15" t="str">
        <f ca="1">IF(F62="","",IF(F62=VLOOKUP(A62,スキル!$A:$K,11,0),"Ａ",IF(F62=VLOOKUP(A62,スキル!$A:$K,11,0)-1,0,SUM(OFFSET(スキル!$A$2,MATCH(A62,スキル!$A$3:$A$1048576,0),F62+4,1,5-F62)))))</f>
        <v/>
      </c>
      <c r="M62" s="15">
        <f>IF(F62="",VLOOKUP(A62,スキル!$A:$K,10,0),IF(F62=VLOOKUP(A62,スキル!$A:$K,11,0),"Ｘ",K62+L62))</f>
        <v>6</v>
      </c>
      <c r="N62" s="15">
        <f>IF(C62="イベ","-",VLOOKUP(A62,スキル!$A:$K,10,0)*IF(C62="ハピ",10000,30000))</f>
        <v>180000</v>
      </c>
      <c r="O62" s="15">
        <f t="shared" si="1"/>
        <v>0</v>
      </c>
      <c r="P62" s="15">
        <f>IF(C62="イベ","-",IF(F62=VLOOKUP(A62,スキル!$A:$K,11,0),0,IF(C62="ハピ",M62*10000,M62*30000)))</f>
        <v>180000</v>
      </c>
      <c r="Q62" s="15" t="str">
        <f>VLOOKUP(A62,スキル!$A$3:$M$1000,13,0)</f>
        <v>横ライン状にツムを消すよ！</v>
      </c>
    </row>
    <row r="63" spans="1:17" ht="18" customHeight="1">
      <c r="A63" s="13">
        <v>61</v>
      </c>
      <c r="B63" s="14"/>
      <c r="C63" s="14" t="s">
        <v>46</v>
      </c>
      <c r="D63" s="14" t="s">
        <v>115</v>
      </c>
      <c r="E63" s="8" t="str">
        <f t="shared" si="0"/>
        <v>期間1</v>
      </c>
      <c r="F63" s="15">
        <v>1</v>
      </c>
      <c r="G63" s="15">
        <v>0</v>
      </c>
      <c r="H63" s="15">
        <f>IF(F63="","",IF(F63=VLOOKUP(A63,スキル!$A:$K,11,0),"ス",VLOOKUP(A63,スキル!$A:$J,F63+4,FALSE)))</f>
        <v>1</v>
      </c>
      <c r="I63" s="15">
        <f>IF(F63="","",IF(F63=VLOOKUP(A63,スキル!$A:$K,11,0),"キ",100/H63))</f>
        <v>100</v>
      </c>
      <c r="J63" s="15">
        <f>IF(F63="","",IF(F63=VLOOKUP(A63,スキル!$A:$K,11,0),"ル",ROUND(G63/I63,1)))</f>
        <v>0</v>
      </c>
      <c r="K63" s="15">
        <f>IF(F63="","",IF(F63=VLOOKUP(A63,スキル!$A:$K,11,0),"Ｍ",ROUND(H63-J63,0)))</f>
        <v>1</v>
      </c>
      <c r="L63" s="15">
        <f ca="1">IF(F63="","",IF(F63=VLOOKUP(A63,スキル!$A:$K,11,0),"Ａ",IF(F63=VLOOKUP(A63,スキル!$A:$K,11,0)-1,0,SUM(OFFSET(スキル!$A$2,MATCH(A63,スキル!$A$3:$A$1048576,0),F63+4,1,5-F63)))))</f>
        <v>5</v>
      </c>
      <c r="M63" s="15">
        <f ca="1">IF(F63="",VLOOKUP(A63,スキル!$A:$K,10,0),IF(F63=VLOOKUP(A63,スキル!$A:$K,11,0),"Ｘ",K63+L63))</f>
        <v>6</v>
      </c>
      <c r="N63" s="15">
        <f>IF(C63="イベ","-",VLOOKUP(A63,スキル!$A:$K,10,0)*IF(C63="ハピ",10000,30000))</f>
        <v>210000</v>
      </c>
      <c r="O63" s="15">
        <f t="shared" ca="1" si="1"/>
        <v>30000</v>
      </c>
      <c r="P63" s="15">
        <f ca="1">IF(C63="イベ","-",IF(F63=VLOOKUP(A63,スキル!$A:$K,11,0),0,IF(C63="ハピ",M63*10000,M63*30000)))</f>
        <v>180000</v>
      </c>
      <c r="Q63" s="15" t="str">
        <f>VLOOKUP(A63,スキル!$A$3:$M$1000,13,0)</f>
        <v>ミニーと一緒に消せる高得点ミッキーが出るよ！</v>
      </c>
    </row>
    <row r="64" spans="1:17" ht="18" customHeight="1">
      <c r="A64" s="13">
        <v>62</v>
      </c>
      <c r="B64" s="14"/>
      <c r="C64" s="14" t="s">
        <v>46</v>
      </c>
      <c r="D64" s="14" t="s">
        <v>116</v>
      </c>
      <c r="E64" s="8" t="str">
        <f t="shared" si="0"/>
        <v>期間2</v>
      </c>
      <c r="F64" s="15">
        <v>1</v>
      </c>
      <c r="G64" s="15">
        <v>0</v>
      </c>
      <c r="H64" s="15">
        <f>IF(F64="","",IF(F64=VLOOKUP(A64,スキル!$A:$K,11,0),"ス",VLOOKUP(A64,スキル!$A:$J,F64+4,FALSE)))</f>
        <v>2</v>
      </c>
      <c r="I64" s="15">
        <f>IF(F64="","",IF(F64=VLOOKUP(A64,スキル!$A:$K,11,0),"キ",100/H64))</f>
        <v>50</v>
      </c>
      <c r="J64" s="15">
        <f>IF(F64="","",IF(F64=VLOOKUP(A64,スキル!$A:$K,11,0),"ル",ROUND(G64/I64,1)))</f>
        <v>0</v>
      </c>
      <c r="K64" s="15">
        <f>IF(F64="","",IF(F64=VLOOKUP(A64,スキル!$A:$K,11,0),"Ｍ",ROUND(H64-J64,0)))</f>
        <v>2</v>
      </c>
      <c r="L64" s="15">
        <f ca="1">IF(F64="","",IF(F64=VLOOKUP(A64,スキル!$A:$K,11,0),"Ａ",IF(F64=VLOOKUP(A64,スキル!$A:$K,11,0)-1,0,SUM(OFFSET(スキル!$A$2,MATCH(A64,スキル!$A$3:$A$1048576,0),F64+4,1,5-F64)))))</f>
        <v>3</v>
      </c>
      <c r="M64" s="15">
        <f ca="1">IF(F64="",VLOOKUP(A64,スキル!$A:$K,10,0),IF(F64=VLOOKUP(A64,スキル!$A:$K,11,0),"Ｘ",K64+L64))</f>
        <v>5</v>
      </c>
      <c r="N64" s="15">
        <f>IF(C64="イベ","-",VLOOKUP(A64,スキル!$A:$K,10,0)*IF(C64="ハピ",10000,30000))</f>
        <v>180000</v>
      </c>
      <c r="O64" s="15">
        <f t="shared" ca="1" si="1"/>
        <v>30000</v>
      </c>
      <c r="P64" s="15">
        <f ca="1">IF(C64="イベ","-",IF(F64=VLOOKUP(A64,スキル!$A:$K,11,0),0,IF(C64="ハピ",M64*10000,M64*30000)))</f>
        <v>150000</v>
      </c>
      <c r="Q64" s="15" t="str">
        <f>VLOOKUP(A64,スキル!$A$3:$M$1000,13,0)</f>
        <v>デイジーと一緒に消せる高得点ドナルドが出るよ！</v>
      </c>
    </row>
    <row r="65" spans="1:17" ht="18" customHeight="1">
      <c r="A65" s="13">
        <v>63</v>
      </c>
      <c r="B65" s="13">
        <v>30</v>
      </c>
      <c r="C65" s="14" t="s">
        <v>38</v>
      </c>
      <c r="D65" s="14" t="s">
        <v>117</v>
      </c>
      <c r="E65" s="8" t="str">
        <f t="shared" si="0"/>
        <v>常駐4</v>
      </c>
      <c r="F65" s="15">
        <v>3</v>
      </c>
      <c r="G65" s="15">
        <v>75</v>
      </c>
      <c r="H65" s="15">
        <f>IF(F65="","",IF(F65=VLOOKUP(A65,スキル!$A:$K,11,0),"ス",VLOOKUP(A65,スキル!$A:$J,F65+4,FALSE)))</f>
        <v>4</v>
      </c>
      <c r="I65" s="15">
        <f>IF(F65="","",IF(F65=VLOOKUP(A65,スキル!$A:$K,11,0),"キ",100/H65))</f>
        <v>25</v>
      </c>
      <c r="J65" s="15">
        <f>IF(F65="","",IF(F65=VLOOKUP(A65,スキル!$A:$K,11,0),"ル",ROUND(G65/I65,1)))</f>
        <v>3</v>
      </c>
      <c r="K65" s="15">
        <f>IF(F65="","",IF(F65=VLOOKUP(A65,スキル!$A:$K,11,0),"Ｍ",ROUND(H65-J65,0)))</f>
        <v>1</v>
      </c>
      <c r="L65" s="15">
        <f ca="1">IF(F65="","",IF(F65=VLOOKUP(A65,スキル!$A:$K,11,0),"Ａ",IF(F65=VLOOKUP(A65,スキル!$A:$K,11,0)-1,0,SUM(OFFSET(スキル!$A$2,MATCH(A65,スキル!$A$3:$A$1048576,0),F65+4,1,5-F65)))))</f>
        <v>24</v>
      </c>
      <c r="M65" s="15">
        <f ca="1">IF(F65="",VLOOKUP(A65,スキル!$A:$K,10,0),IF(F65=VLOOKUP(A65,スキル!$A:$K,11,0),"Ｘ",K65+L65))</f>
        <v>25</v>
      </c>
      <c r="N65" s="15">
        <f>IF(C65="イベ","-",VLOOKUP(A65,スキル!$A:$K,10,0)*IF(C65="ハピ",10000,30000))</f>
        <v>1020000</v>
      </c>
      <c r="O65" s="15">
        <f t="shared" ca="1" si="1"/>
        <v>270000</v>
      </c>
      <c r="P65" s="15">
        <f ca="1">IF(C65="イベ","-",IF(F65=VLOOKUP(A65,スキル!$A:$K,11,0),0,IF(C65="ハピ",M65*10000,M65*30000)))</f>
        <v>750000</v>
      </c>
      <c r="Q65" s="15" t="str">
        <f>VLOOKUP(A65,スキル!$A$3:$M$1000,13,0)</f>
        <v>ランダムでツムが大きくなるよ！</v>
      </c>
    </row>
    <row r="66" spans="1:17" ht="18" customHeight="1">
      <c r="A66" s="13">
        <v>64</v>
      </c>
      <c r="B66" s="14"/>
      <c r="C66" s="14" t="s">
        <v>46</v>
      </c>
      <c r="D66" s="14" t="s">
        <v>119</v>
      </c>
      <c r="E66" s="8" t="str">
        <f t="shared" si="0"/>
        <v>期間2</v>
      </c>
      <c r="F66" s="15">
        <v>1</v>
      </c>
      <c r="G66" s="15">
        <v>0</v>
      </c>
      <c r="H66" s="15">
        <f>IF(F66="","",IF(F66=VLOOKUP(A66,スキル!$A:$K,11,0),"ス",VLOOKUP(A66,スキル!$A:$J,F66+4,FALSE)))</f>
        <v>2</v>
      </c>
      <c r="I66" s="15">
        <f>IF(F66="","",IF(F66=VLOOKUP(A66,スキル!$A:$K,11,0),"キ",100/H66))</f>
        <v>50</v>
      </c>
      <c r="J66" s="15">
        <f>IF(F66="","",IF(F66=VLOOKUP(A66,スキル!$A:$K,11,0),"ル",ROUND(G66/I66,1)))</f>
        <v>0</v>
      </c>
      <c r="K66" s="15">
        <f>IF(F66="","",IF(F66=VLOOKUP(A66,スキル!$A:$K,11,0),"Ｍ",ROUND(H66-J66,0)))</f>
        <v>2</v>
      </c>
      <c r="L66" s="15">
        <f ca="1">IF(F66="","",IF(F66=VLOOKUP(A66,スキル!$A:$K,11,0),"Ａ",IF(F66=VLOOKUP(A66,スキル!$A:$K,11,0)-1,0,SUM(OFFSET(スキル!$A$2,MATCH(A66,スキル!$A$3:$A$1048576,0),F66+4,1,5-F66)))))</f>
        <v>33</v>
      </c>
      <c r="M66" s="15">
        <f ca="1">IF(F66="",VLOOKUP(A66,スキル!$A:$K,10,0),IF(F66=VLOOKUP(A66,スキル!$A:$K,11,0),"Ｘ",K66+L66))</f>
        <v>35</v>
      </c>
      <c r="N66" s="15">
        <f>IF(C66="イベ","-",VLOOKUP(A66,スキル!$A:$K,10,0)*IF(C66="ハピ",10000,30000))</f>
        <v>1080000</v>
      </c>
      <c r="O66" s="15">
        <f t="shared" ca="1" si="1"/>
        <v>30000</v>
      </c>
      <c r="P66" s="15">
        <f ca="1">IF(C66="イベ","-",IF(F66=VLOOKUP(A66,スキル!$A:$K,11,0),0,IF(C66="ハピ",M66*10000,M66*30000)))</f>
        <v>1050000</v>
      </c>
      <c r="Q66" s="15" t="str">
        <f>VLOOKUP(A66,スキル!$A$3:$M$1000,13,0)</f>
        <v>帽子の数だけタップした周りのツムを消すよ！</v>
      </c>
    </row>
    <row r="67" spans="1:17" ht="18" customHeight="1">
      <c r="A67" s="13">
        <v>65</v>
      </c>
      <c r="B67" s="13">
        <v>31</v>
      </c>
      <c r="C67" s="14" t="s">
        <v>38</v>
      </c>
      <c r="D67" s="14" t="s">
        <v>121</v>
      </c>
      <c r="E67" s="8" t="str">
        <f t="shared" si="0"/>
        <v>常駐7</v>
      </c>
      <c r="F67" s="15">
        <v>4</v>
      </c>
      <c r="G67" s="15">
        <v>71</v>
      </c>
      <c r="H67" s="15">
        <f>IF(F67="","",IF(F67=VLOOKUP(A67,スキル!$A:$K,11,0),"ス",VLOOKUP(A67,スキル!$A:$J,F67+4,FALSE)))</f>
        <v>7</v>
      </c>
      <c r="I67" s="15">
        <f>IF(F67="","",IF(F67=VLOOKUP(A67,スキル!$A:$K,11,0),"キ",100/H67))</f>
        <v>14.285714285714286</v>
      </c>
      <c r="J67" s="15">
        <f>IF(F67="","",IF(F67=VLOOKUP(A67,スキル!$A:$K,11,0),"ル",ROUND(G67/I67,1)))</f>
        <v>5</v>
      </c>
      <c r="K67" s="15">
        <f>IF(F67="","",IF(F67=VLOOKUP(A67,スキル!$A:$K,11,0),"Ｍ",ROUND(H67-J67,0)))</f>
        <v>2</v>
      </c>
      <c r="L67" s="15">
        <f ca="1">IF(F67="","",IF(F67=VLOOKUP(A67,スキル!$A:$K,11,0),"Ａ",IF(F67=VLOOKUP(A67,スキル!$A:$K,11,0)-1,0,SUM(OFFSET(スキル!$A$2,MATCH(A67,スキル!$A$3:$A$1048576,0),F67+4,1,5-F67)))))</f>
        <v>20</v>
      </c>
      <c r="M67" s="15">
        <f ca="1">IF(F67="",VLOOKUP(A67,スキル!$A:$K,10,0),IF(F67=VLOOKUP(A67,スキル!$A:$K,11,0),"Ｘ",K67+L67))</f>
        <v>22</v>
      </c>
      <c r="N67" s="15">
        <f>IF(C67="イベ","-",VLOOKUP(A67,スキル!$A:$K,10,0)*IF(C67="ハピ",10000,30000))</f>
        <v>1050000</v>
      </c>
      <c r="O67" s="15">
        <f t="shared" ca="1" si="1"/>
        <v>390000</v>
      </c>
      <c r="P67" s="15">
        <f ca="1">IF(C67="イベ","-",IF(F67=VLOOKUP(A67,スキル!$A:$K,11,0),0,IF(C67="ハピ",M67*10000,M67*30000)))</f>
        <v>660000</v>
      </c>
      <c r="Q67" s="15" t="str">
        <f>VLOOKUP(A67,スキル!$A$3:$M$1000,13,0)</f>
        <v>ハート状にツムを消すよ！</v>
      </c>
    </row>
    <row r="68" spans="1:17" ht="18" customHeight="1">
      <c r="A68" s="13">
        <v>66</v>
      </c>
      <c r="B68" s="13">
        <v>32</v>
      </c>
      <c r="C68" s="14" t="s">
        <v>38</v>
      </c>
      <c r="D68" s="14" t="s">
        <v>123</v>
      </c>
      <c r="E68" s="8" t="str">
        <f t="shared" si="0"/>
        <v>常駐7</v>
      </c>
      <c r="F68" s="15">
        <v>4</v>
      </c>
      <c r="G68" s="15">
        <v>42</v>
      </c>
      <c r="H68" s="15">
        <f>IF(F68="","",IF(F68=VLOOKUP(A68,スキル!$A:$K,11,0),"ス",VLOOKUP(A68,スキル!$A:$J,F68+4,FALSE)))</f>
        <v>7</v>
      </c>
      <c r="I68" s="15">
        <f>IF(F68="","",IF(F68=VLOOKUP(A68,スキル!$A:$K,11,0),"キ",100/H68))</f>
        <v>14.285714285714286</v>
      </c>
      <c r="J68" s="15">
        <f>IF(F68="","",IF(F68=VLOOKUP(A68,スキル!$A:$K,11,0),"ル",ROUND(G68/I68,1)))</f>
        <v>2.9</v>
      </c>
      <c r="K68" s="15">
        <f>IF(F68="","",IF(F68=VLOOKUP(A68,スキル!$A:$K,11,0),"Ｍ",ROUND(H68-J68,0)))</f>
        <v>4</v>
      </c>
      <c r="L68" s="15">
        <f ca="1">IF(F68="","",IF(F68=VLOOKUP(A68,スキル!$A:$K,11,0),"Ａ",IF(F68=VLOOKUP(A68,スキル!$A:$K,11,0)-1,0,SUM(OFFSET(スキル!$A$2,MATCH(A68,スキル!$A$3:$A$1048576,0),F68+4,1,5-F68)))))</f>
        <v>21</v>
      </c>
      <c r="M68" s="15">
        <f ca="1">IF(F68="",VLOOKUP(A68,スキル!$A:$K,10,0),IF(F68=VLOOKUP(A68,スキル!$A:$K,11,0),"Ｘ",K68+L68))</f>
        <v>25</v>
      </c>
      <c r="N68" s="15">
        <f>IF(C68="イベ","-",VLOOKUP(A68,スキル!$A:$K,10,0)*IF(C68="ハピ",10000,30000))</f>
        <v>1080000</v>
      </c>
      <c r="O68" s="15">
        <f t="shared" ca="1" si="1"/>
        <v>330000</v>
      </c>
      <c r="P68" s="15">
        <f ca="1">IF(C68="イベ","-",IF(F68=VLOOKUP(A68,スキル!$A:$K,11,0),0,IF(C68="ハピ",M68*10000,M68*30000)))</f>
        <v>750000</v>
      </c>
      <c r="Q68" s="15" t="str">
        <f>VLOOKUP(A68,スキル!$A$3:$M$1000,13,0)</f>
        <v>斜めライン状にツムを消すよ！</v>
      </c>
    </row>
    <row r="69" spans="1:17" ht="18" customHeight="1">
      <c r="A69" s="13">
        <v>67</v>
      </c>
      <c r="B69" s="14"/>
      <c r="C69" s="14" t="s">
        <v>46</v>
      </c>
      <c r="D69" s="14" t="s">
        <v>124</v>
      </c>
      <c r="E69" s="8" t="str">
        <f t="shared" si="0"/>
        <v>期間4</v>
      </c>
      <c r="F69" s="15">
        <v>2</v>
      </c>
      <c r="G69" s="15">
        <v>0</v>
      </c>
      <c r="H69" s="15">
        <f>IF(F69="","",IF(F69=VLOOKUP(A69,スキル!$A:$K,11,0),"ス",VLOOKUP(A69,スキル!$A:$J,F69+4,FALSE)))</f>
        <v>4</v>
      </c>
      <c r="I69" s="15">
        <f>IF(F69="","",IF(F69=VLOOKUP(A69,スキル!$A:$K,11,0),"キ",100/H69))</f>
        <v>25</v>
      </c>
      <c r="J69" s="15">
        <f>IF(F69="","",IF(F69=VLOOKUP(A69,スキル!$A:$K,11,0),"ル",ROUND(G69/I69,1)))</f>
        <v>0</v>
      </c>
      <c r="K69" s="15">
        <f>IF(F69="","",IF(F69=VLOOKUP(A69,スキル!$A:$K,11,0),"Ｍ",ROUND(H69-J69,0)))</f>
        <v>4</v>
      </c>
      <c r="L69" s="15">
        <f ca="1">IF(F69="","",IF(F69=VLOOKUP(A69,スキル!$A:$K,11,0),"Ａ",IF(F69=VLOOKUP(A69,スキル!$A:$K,11,0)-1,0,SUM(OFFSET(スキル!$A$2,MATCH(A69,スキル!$A$3:$A$1048576,0),F69+4,1,5-F69)))))</f>
        <v>0</v>
      </c>
      <c r="M69" s="15">
        <f ca="1">IF(F69="",VLOOKUP(A69,スキル!$A:$K,10,0),IF(F69=VLOOKUP(A69,スキル!$A:$K,11,0),"Ｘ",K69+L69))</f>
        <v>4</v>
      </c>
      <c r="N69" s="15">
        <f>IF(C69="イベ","-",VLOOKUP(A69,スキル!$A:$K,10,0)*IF(C69="ハピ",10000,30000))</f>
        <v>210000</v>
      </c>
      <c r="O69" s="15">
        <f t="shared" ca="1" si="1"/>
        <v>90000</v>
      </c>
      <c r="P69" s="15">
        <f ca="1">IF(C69="イベ","-",IF(F69=VLOOKUP(A69,スキル!$A:$K,11,0),0,IF(C69="ハピ",M69*10000,M69*30000)))</f>
        <v>120000</v>
      </c>
      <c r="Q69" s="15" t="str">
        <f>VLOOKUP(A69,スキル!$A$3:$M$1000,13,0)</f>
        <v>消したツムがハニーポットボムにたまるよ！</v>
      </c>
    </row>
    <row r="70" spans="1:17" ht="18" customHeight="1">
      <c r="A70" s="13">
        <v>68</v>
      </c>
      <c r="B70" s="14"/>
      <c r="C70" s="14" t="s">
        <v>46</v>
      </c>
      <c r="D70" s="14" t="s">
        <v>126</v>
      </c>
      <c r="E70" s="8" t="str">
        <f t="shared" si="0"/>
        <v>期間4</v>
      </c>
      <c r="F70" s="15">
        <v>2</v>
      </c>
      <c r="G70" s="15">
        <v>0</v>
      </c>
      <c r="H70" s="15">
        <f>IF(F70="","",IF(F70=VLOOKUP(A70,スキル!$A:$K,11,0),"ス",VLOOKUP(A70,スキル!$A:$J,F70+4,FALSE)))</f>
        <v>4</v>
      </c>
      <c r="I70" s="15">
        <f>IF(F70="","",IF(F70=VLOOKUP(A70,スキル!$A:$K,11,0),"キ",100/H70))</f>
        <v>25</v>
      </c>
      <c r="J70" s="15">
        <f>IF(F70="","",IF(F70=VLOOKUP(A70,スキル!$A:$K,11,0),"ル",ROUND(G70/I70,1)))</f>
        <v>0</v>
      </c>
      <c r="K70" s="15">
        <f>IF(F70="","",IF(F70=VLOOKUP(A70,スキル!$A:$K,11,0),"Ｍ",ROUND(H70-J70,0)))</f>
        <v>4</v>
      </c>
      <c r="L70" s="15">
        <f ca="1">IF(F70="","",IF(F70=VLOOKUP(A70,スキル!$A:$K,11,0),"Ａ",IF(F70=VLOOKUP(A70,スキル!$A:$K,11,0)-1,0,SUM(OFFSET(スキル!$A$2,MATCH(A70,スキル!$A$3:$A$1048576,0),F70+4,1,5-F70)))))</f>
        <v>0</v>
      </c>
      <c r="M70" s="15">
        <f ca="1">IF(F70="",VLOOKUP(A70,スキル!$A:$K,10,0),IF(F70=VLOOKUP(A70,スキル!$A:$K,11,0),"Ｘ",K70+L70))</f>
        <v>4</v>
      </c>
      <c r="N70" s="15">
        <f>IF(C70="イベ","-",VLOOKUP(A70,スキル!$A:$K,10,0)*IF(C70="ハピ",10000,30000))</f>
        <v>210000</v>
      </c>
      <c r="O70" s="15">
        <f t="shared" ca="1" si="1"/>
        <v>90000</v>
      </c>
      <c r="P70" s="15">
        <f ca="1">IF(C70="イベ","-",IF(F70=VLOOKUP(A70,スキル!$A:$K,11,0),0,IF(C70="ハピ",M70*10000,M70*30000)))</f>
        <v>120000</v>
      </c>
      <c r="Q70" s="15" t="str">
        <f>VLOOKUP(A70,スキル!$A$3:$M$1000,13,0)</f>
        <v>アーチ状にツムを消すよ！</v>
      </c>
    </row>
    <row r="71" spans="1:17" ht="18" customHeight="1">
      <c r="A71" s="13">
        <v>69</v>
      </c>
      <c r="B71" s="14"/>
      <c r="C71" s="14" t="s">
        <v>49</v>
      </c>
      <c r="D71" s="14" t="s">
        <v>128</v>
      </c>
      <c r="E71" s="8" t="str">
        <f t="shared" si="0"/>
        <v>イベ1</v>
      </c>
      <c r="F71" s="15">
        <v>1</v>
      </c>
      <c r="G71" s="15">
        <v>0</v>
      </c>
      <c r="H71" s="15">
        <f>IF(F71="","",IF(F71=VLOOKUP(A71,スキル!$A:$K,11,0),"ス",VLOOKUP(A71,スキル!$A:$J,F71+4,FALSE)))</f>
        <v>1</v>
      </c>
      <c r="I71" s="15">
        <f>IF(F71="","",IF(F71=VLOOKUP(A71,スキル!$A:$K,11,0),"キ",100/H71))</f>
        <v>100</v>
      </c>
      <c r="J71" s="15">
        <f>IF(F71="","",IF(F71=VLOOKUP(A71,スキル!$A:$K,11,0),"ル",ROUND(G71/I71,1)))</f>
        <v>0</v>
      </c>
      <c r="K71" s="15">
        <f>IF(F71="","",IF(F71=VLOOKUP(A71,スキル!$A:$K,11,0),"Ｍ",ROUND(H71-J71,0)))</f>
        <v>1</v>
      </c>
      <c r="L71" s="15">
        <f ca="1">IF(F71="","",IF(F71=VLOOKUP(A71,スキル!$A:$K,11,0),"Ａ",IF(F71=VLOOKUP(A71,スキル!$A:$K,11,0)-1,0,SUM(OFFSET(スキル!$A$2,MATCH(A71,スキル!$A$3:$A$1048576,0),F71+4,1,5-F71)))))</f>
        <v>1</v>
      </c>
      <c r="M71" s="15">
        <f ca="1">IF(F71="",VLOOKUP(A71,スキル!$A:$K,10,0),IF(F71=VLOOKUP(A71,スキル!$A:$K,11,0),"Ｘ",K71+L71))</f>
        <v>2</v>
      </c>
      <c r="N71" s="15" t="str">
        <f>IF(C71="イベ","-",VLOOKUP(A71,スキル!$A:$K,10,0)*IF(C71="ハピ",10000,30000))</f>
        <v>-</v>
      </c>
      <c r="O71" s="15" t="str">
        <f t="shared" si="1"/>
        <v>-</v>
      </c>
      <c r="P71" s="15" t="str">
        <f>IF(C71="イベ","-",IF(F71=VLOOKUP(A71,スキル!$A:$K,11,0),0,IF(C71="ハピ",M71*10000,M71*30000)))</f>
        <v>-</v>
      </c>
      <c r="Q71" s="15" t="str">
        <f>VLOOKUP(A71,スキル!$A$3:$M$1000,13,0)</f>
        <v>でてきたニンジンをタップ　周りのツムを消すよ！</v>
      </c>
    </row>
    <row r="72" spans="1:17" ht="18" customHeight="1">
      <c r="A72" s="13">
        <v>70</v>
      </c>
      <c r="B72" s="13">
        <v>33</v>
      </c>
      <c r="C72" s="14" t="s">
        <v>38</v>
      </c>
      <c r="D72" s="14" t="s">
        <v>130</v>
      </c>
      <c r="E72" s="8" t="str">
        <f t="shared" si="0"/>
        <v>常駐7</v>
      </c>
      <c r="F72" s="15">
        <v>4</v>
      </c>
      <c r="G72" s="15">
        <v>28</v>
      </c>
      <c r="H72" s="15">
        <f>IF(F72="","",IF(F72=VLOOKUP(A72,スキル!$A:$K,11,0),"ス",VLOOKUP(A72,スキル!$A:$J,F72+4,FALSE)))</f>
        <v>7</v>
      </c>
      <c r="I72" s="15">
        <f>IF(F72="","",IF(F72=VLOOKUP(A72,スキル!$A:$K,11,0),"キ",100/H72))</f>
        <v>14.285714285714286</v>
      </c>
      <c r="J72" s="15">
        <f>IF(F72="","",IF(F72=VLOOKUP(A72,スキル!$A:$K,11,0),"ル",ROUND(G72/I72,1)))</f>
        <v>2</v>
      </c>
      <c r="K72" s="15">
        <f>IF(F72="","",IF(F72=VLOOKUP(A72,スキル!$A:$K,11,0),"Ｍ",ROUND(H72-J72,0)))</f>
        <v>5</v>
      </c>
      <c r="L72" s="15">
        <f ca="1">IF(F72="","",IF(F72=VLOOKUP(A72,スキル!$A:$K,11,0),"Ａ",IF(F72=VLOOKUP(A72,スキル!$A:$K,11,0)-1,0,SUM(OFFSET(スキル!$A$2,MATCH(A72,スキル!$A$3:$A$1048576,0),F72+4,1,5-F72)))))</f>
        <v>21</v>
      </c>
      <c r="M72" s="15">
        <f ca="1">IF(F72="",VLOOKUP(A72,スキル!$A:$K,10,0),IF(F72=VLOOKUP(A72,スキル!$A:$K,11,0),"Ｘ",K72+L72))</f>
        <v>26</v>
      </c>
      <c r="N72" s="15">
        <f>IF(C72="イベ","-",VLOOKUP(A72,スキル!$A:$K,10,0)*IF(C72="ハピ",10000,30000))</f>
        <v>1080000</v>
      </c>
      <c r="O72" s="15">
        <f t="shared" ca="1" si="1"/>
        <v>300000</v>
      </c>
      <c r="P72" s="15">
        <f ca="1">IF(C72="イベ","-",IF(F72=VLOOKUP(A72,スキル!$A:$K,11,0),0,IF(C72="ハピ",M72*10000,M72*30000)))</f>
        <v>780000</v>
      </c>
      <c r="Q72" s="15" t="str">
        <f>VLOOKUP(A72,スキル!$A$3:$M$1000,13,0)</f>
        <v>でてきた雪だるまをタップ　周りのツムを消すよ！</v>
      </c>
    </row>
    <row r="73" spans="1:17" ht="18" customHeight="1">
      <c r="A73" s="13">
        <v>71</v>
      </c>
      <c r="B73" s="13">
        <v>34</v>
      </c>
      <c r="C73" s="14" t="s">
        <v>38</v>
      </c>
      <c r="D73" s="14" t="s">
        <v>132</v>
      </c>
      <c r="E73" s="8" t="str">
        <f t="shared" si="0"/>
        <v>常駐21</v>
      </c>
      <c r="F73" s="15">
        <v>5</v>
      </c>
      <c r="G73" s="15">
        <v>28</v>
      </c>
      <c r="H73" s="15">
        <f>IF(F73="","",IF(F73=VLOOKUP(A73,スキル!$A:$K,11,0),"ス",VLOOKUP(A73,スキル!$A:$J,F73+4,FALSE)))</f>
        <v>21</v>
      </c>
      <c r="I73" s="15">
        <f>IF(F73="","",IF(F73=VLOOKUP(A73,スキル!$A:$K,11,0),"キ",100/H73))</f>
        <v>4.7619047619047619</v>
      </c>
      <c r="J73" s="15">
        <f>IF(F73="","",IF(F73=VLOOKUP(A73,スキル!$A:$K,11,0),"ル",ROUND(G73/I73,1)))</f>
        <v>5.9</v>
      </c>
      <c r="K73" s="15">
        <f>IF(F73="","",IF(F73=VLOOKUP(A73,スキル!$A:$K,11,0),"Ｍ",ROUND(H73-J73,0)))</f>
        <v>15</v>
      </c>
      <c r="L73" s="15">
        <f ca="1">IF(F73="","",IF(F73=VLOOKUP(A73,スキル!$A:$K,11,0),"Ａ",IF(F73=VLOOKUP(A73,スキル!$A:$K,11,0)-1,0,SUM(OFFSET(スキル!$A$2,MATCH(A73,スキル!$A$3:$A$1048576,0),F73+4,1,5-F73)))))</f>
        <v>0</v>
      </c>
      <c r="M73" s="15">
        <f ca="1">IF(F73="",VLOOKUP(A73,スキル!$A:$K,10,0),IF(F73=VLOOKUP(A73,スキル!$A:$K,11,0),"Ｘ",K73+L73))</f>
        <v>15</v>
      </c>
      <c r="N73" s="15">
        <f>IF(C73="イベ","-",VLOOKUP(A73,スキル!$A:$K,10,0)*IF(C73="ハピ",10000,30000))</f>
        <v>1080000</v>
      </c>
      <c r="O73" s="15">
        <f t="shared" ca="1" si="1"/>
        <v>630000</v>
      </c>
      <c r="P73" s="15">
        <f ca="1">IF(C73="イベ","-",IF(F73=VLOOKUP(A73,スキル!$A:$K,11,0),0,IF(C73="ハピ",M73*10000,M73*30000)))</f>
        <v>450000</v>
      </c>
      <c r="Q73" s="15" t="str">
        <f>VLOOKUP(A73,スキル!$A$3:$M$1000,13,0)</f>
        <v>一緒に消せるエルサが出るよ エルサは周りも消すよ！</v>
      </c>
    </row>
    <row r="74" spans="1:17" ht="18" customHeight="1">
      <c r="A74" s="13">
        <v>72</v>
      </c>
      <c r="B74" s="13">
        <v>35</v>
      </c>
      <c r="C74" s="14" t="s">
        <v>38</v>
      </c>
      <c r="D74" s="14" t="s">
        <v>133</v>
      </c>
      <c r="E74" s="8" t="str">
        <f t="shared" si="0"/>
        <v>常駐7</v>
      </c>
      <c r="F74" s="15">
        <v>4</v>
      </c>
      <c r="G74" s="15">
        <v>42</v>
      </c>
      <c r="H74" s="15">
        <f>IF(F74="","",IF(F74=VLOOKUP(A74,スキル!$A:$K,11,0),"ス",VLOOKUP(A74,スキル!$A:$J,F74+4,FALSE)))</f>
        <v>7</v>
      </c>
      <c r="I74" s="15">
        <f>IF(F74="","",IF(F74=VLOOKUP(A74,スキル!$A:$K,11,0),"キ",100/H74))</f>
        <v>14.285714285714286</v>
      </c>
      <c r="J74" s="15">
        <f>IF(F74="","",IF(F74=VLOOKUP(A74,スキル!$A:$K,11,0),"ル",ROUND(G74/I74,1)))</f>
        <v>2.9</v>
      </c>
      <c r="K74" s="15">
        <f>IF(F74="","",IF(F74=VLOOKUP(A74,スキル!$A:$K,11,0),"Ｍ",ROUND(H74-J74,0)))</f>
        <v>4</v>
      </c>
      <c r="L74" s="15">
        <f ca="1">IF(F74="","",IF(F74=VLOOKUP(A74,スキル!$A:$K,11,0),"Ａ",IF(F74=VLOOKUP(A74,スキル!$A:$K,11,0)-1,0,SUM(OFFSET(スキル!$A$2,MATCH(A74,スキル!$A$3:$A$1048576,0),F74+4,1,5-F74)))))</f>
        <v>21</v>
      </c>
      <c r="M74" s="15">
        <f ca="1">IF(F74="",VLOOKUP(A74,スキル!$A:$K,10,0),IF(F74=VLOOKUP(A74,スキル!$A:$K,11,0),"Ｘ",K74+L74))</f>
        <v>25</v>
      </c>
      <c r="N74" s="15">
        <f>IF(C74="イベ","-",VLOOKUP(A74,スキル!$A:$K,10,0)*IF(C74="ハピ",10000,30000))</f>
        <v>1080000</v>
      </c>
      <c r="O74" s="15">
        <f t="shared" ca="1" si="1"/>
        <v>330000</v>
      </c>
      <c r="P74" s="15">
        <f ca="1">IF(C74="イベ","-",IF(F74=VLOOKUP(A74,スキル!$A:$K,11,0),0,IF(C74="ハピ",M74*10000,M74*30000)))</f>
        <v>750000</v>
      </c>
      <c r="Q74" s="15" t="str">
        <f>VLOOKUP(A74,スキル!$A$3:$M$1000,13,0)</f>
        <v>少しの間2種類だけになるよ！</v>
      </c>
    </row>
    <row r="75" spans="1:17" ht="18" customHeight="1">
      <c r="A75" s="13">
        <v>73</v>
      </c>
      <c r="B75" s="14"/>
      <c r="C75" s="14" t="s">
        <v>46</v>
      </c>
      <c r="D75" s="14" t="s">
        <v>134</v>
      </c>
      <c r="E75" s="8" t="str">
        <f t="shared" si="0"/>
        <v>期間4</v>
      </c>
      <c r="F75" s="15">
        <v>3</v>
      </c>
      <c r="G75" s="15">
        <v>0</v>
      </c>
      <c r="H75" s="15">
        <f>IF(F75="","",IF(F75=VLOOKUP(A75,スキル!$A:$K,11,0),"ス",VLOOKUP(A75,スキル!$A:$J,F75+4,FALSE)))</f>
        <v>4</v>
      </c>
      <c r="I75" s="15">
        <f>IF(F75="","",IF(F75=VLOOKUP(A75,スキル!$A:$K,11,0),"キ",100/H75))</f>
        <v>25</v>
      </c>
      <c r="J75" s="15">
        <f>IF(F75="","",IF(F75=VLOOKUP(A75,スキル!$A:$K,11,0),"ル",ROUND(G75/I75,1)))</f>
        <v>0</v>
      </c>
      <c r="K75" s="15">
        <f>IF(F75="","",IF(F75=VLOOKUP(A75,スキル!$A:$K,11,0),"Ｍ",ROUND(H75-J75,0)))</f>
        <v>4</v>
      </c>
      <c r="L75" s="15">
        <f ca="1">IF(F75="","",IF(F75=VLOOKUP(A75,スキル!$A:$K,11,0),"Ａ",IF(F75=VLOOKUP(A75,スキル!$A:$K,11,0)-1,0,SUM(OFFSET(スキル!$A$2,MATCH(A75,スキル!$A$3:$A$1048576,0),F75+4,1,5-F75)))))</f>
        <v>28</v>
      </c>
      <c r="M75" s="15">
        <f ca="1">IF(F75="",VLOOKUP(A75,スキル!$A:$K,10,0),IF(F75=VLOOKUP(A75,スキル!$A:$K,11,0),"Ｘ",K75+L75))</f>
        <v>32</v>
      </c>
      <c r="N75" s="15">
        <f>IF(C75="イベ","-",VLOOKUP(A75,スキル!$A:$K,10,0)*IF(C75="ハピ",10000,30000))</f>
        <v>1080000</v>
      </c>
      <c r="O75" s="15">
        <f t="shared" ca="1" si="1"/>
        <v>120000</v>
      </c>
      <c r="P75" s="15">
        <f ca="1">IF(C75="イベ","-",IF(F75=VLOOKUP(A75,スキル!$A:$K,11,0),0,IF(C75="ハピ",M75*10000,M75*30000)))</f>
        <v>960000</v>
      </c>
      <c r="Q75" s="15" t="str">
        <f>VLOOKUP(A75,スキル!$A$3:$M$1000,13,0)</f>
        <v>アーチ状にツムを消すよ！</v>
      </c>
    </row>
    <row r="76" spans="1:17" ht="18" customHeight="1">
      <c r="A76" s="13">
        <v>74</v>
      </c>
      <c r="B76" s="14"/>
      <c r="C76" s="14" t="s">
        <v>49</v>
      </c>
      <c r="D76" s="14" t="s">
        <v>135</v>
      </c>
      <c r="E76" s="8" t="str">
        <f t="shared" si="0"/>
        <v>イベ1</v>
      </c>
      <c r="F76" s="15">
        <v>2</v>
      </c>
      <c r="G76" s="15">
        <v>0</v>
      </c>
      <c r="H76" s="15">
        <f>IF(F76="","",IF(F76=VLOOKUP(A76,スキル!$A:$K,11,0),"ス",VLOOKUP(A76,スキル!$A:$J,F76+4,FALSE)))</f>
        <v>1</v>
      </c>
      <c r="I76" s="15">
        <f>IF(F76="","",IF(F76=VLOOKUP(A76,スキル!$A:$K,11,0),"キ",100/H76))</f>
        <v>100</v>
      </c>
      <c r="J76" s="15">
        <f>IF(F76="","",IF(F76=VLOOKUP(A76,スキル!$A:$K,11,0),"ル",ROUND(G76/I76,1)))</f>
        <v>0</v>
      </c>
      <c r="K76" s="15">
        <f>IF(F76="","",IF(F76=VLOOKUP(A76,スキル!$A:$K,11,0),"Ｍ",ROUND(H76-J76,0)))</f>
        <v>1</v>
      </c>
      <c r="L76" s="15">
        <f ca="1">IF(F76="","",IF(F76=VLOOKUP(A76,スキル!$A:$K,11,0),"Ａ",IF(F76=VLOOKUP(A76,スキル!$A:$K,11,0)-1,0,SUM(OFFSET(スキル!$A$2,MATCH(A76,スキル!$A$3:$A$1048576,0),F76+4,1,5-F76)))))</f>
        <v>0</v>
      </c>
      <c r="M76" s="15">
        <f ca="1">IF(F76="",VLOOKUP(A76,スキル!$A:$K,10,0),IF(F76=VLOOKUP(A76,スキル!$A:$K,11,0),"Ｘ",K76+L76))</f>
        <v>1</v>
      </c>
      <c r="N76" s="15" t="str">
        <f>IF(C76="イベ","-",VLOOKUP(A76,スキル!$A:$K,10,0)*IF(C76="ハピ",10000,30000))</f>
        <v>-</v>
      </c>
      <c r="O76" s="15" t="str">
        <f t="shared" si="1"/>
        <v>-</v>
      </c>
      <c r="P76" s="15" t="str">
        <f>IF(C76="イベ","-",IF(F76=VLOOKUP(A76,スキル!$A:$K,11,0),0,IF(C76="ハピ",M76*10000,M76*30000)))</f>
        <v>-</v>
      </c>
      <c r="Q76" s="15" t="str">
        <f>VLOOKUP(A76,スキル!$A$3:$M$1000,13,0)</f>
        <v>一種類のツムをまとめて消すよ！</v>
      </c>
    </row>
    <row r="77" spans="1:17" ht="18" customHeight="1">
      <c r="A77" s="13">
        <v>75</v>
      </c>
      <c r="B77" s="13">
        <v>36</v>
      </c>
      <c r="C77" s="14" t="s">
        <v>38</v>
      </c>
      <c r="D77" s="14" t="s">
        <v>137</v>
      </c>
      <c r="E77" s="8" t="str">
        <f t="shared" si="0"/>
        <v>常駐21</v>
      </c>
      <c r="F77" s="15">
        <v>5</v>
      </c>
      <c r="G77" s="15">
        <v>42</v>
      </c>
      <c r="H77" s="15">
        <f>IF(F77="","",IF(F77=VLOOKUP(A77,スキル!$A:$K,11,0),"ス",VLOOKUP(A77,スキル!$A:$J,F77+4,FALSE)))</f>
        <v>21</v>
      </c>
      <c r="I77" s="15">
        <f>IF(F77="","",IF(F77=VLOOKUP(A77,スキル!$A:$K,11,0),"キ",100/H77))</f>
        <v>4.7619047619047619</v>
      </c>
      <c r="J77" s="15">
        <f>IF(F77="","",IF(F77=VLOOKUP(A77,スキル!$A:$K,11,0),"ル",ROUND(G77/I77,1)))</f>
        <v>8.8000000000000007</v>
      </c>
      <c r="K77" s="15">
        <f>IF(F77="","",IF(F77=VLOOKUP(A77,スキル!$A:$K,11,0),"Ｍ",ROUND(H77-J77,0)))</f>
        <v>12</v>
      </c>
      <c r="L77" s="15">
        <f ca="1">IF(F77="","",IF(F77=VLOOKUP(A77,スキル!$A:$K,11,0),"Ａ",IF(F77=VLOOKUP(A77,スキル!$A:$K,11,0)-1,0,SUM(OFFSET(スキル!$A$2,MATCH(A77,スキル!$A$3:$A$1048576,0),F77+4,1,5-F77)))))</f>
        <v>0</v>
      </c>
      <c r="M77" s="15">
        <f ca="1">IF(F77="",VLOOKUP(A77,スキル!$A:$K,10,0),IF(F77=VLOOKUP(A77,スキル!$A:$K,11,0),"Ｘ",K77+L77))</f>
        <v>12</v>
      </c>
      <c r="N77" s="15">
        <f>IF(C77="イベ","-",VLOOKUP(A77,スキル!$A:$K,10,0)*IF(C77="ハピ",10000,30000))</f>
        <v>1080000</v>
      </c>
      <c r="O77" s="15">
        <f t="shared" ca="1" si="1"/>
        <v>720000</v>
      </c>
      <c r="P77" s="15">
        <f ca="1">IF(C77="イベ","-",IF(F77=VLOOKUP(A77,スキル!$A:$K,11,0),0,IF(C77="ハピ",M77*10000,M77*30000)))</f>
        <v>360000</v>
      </c>
      <c r="Q77" s="15" t="str">
        <f>VLOOKUP(A77,スキル!$A$3:$M$1000,13,0)</f>
        <v>タップ方向にクルマが走ってツムを消すよ！</v>
      </c>
    </row>
    <row r="78" spans="1:17" ht="18" customHeight="1">
      <c r="A78" s="13">
        <v>76</v>
      </c>
      <c r="B78" s="13">
        <v>37</v>
      </c>
      <c r="C78" s="14" t="s">
        <v>38</v>
      </c>
      <c r="D78" s="14" t="s">
        <v>139</v>
      </c>
      <c r="E78" s="8" t="str">
        <f t="shared" si="0"/>
        <v>常駐21</v>
      </c>
      <c r="F78" s="15">
        <v>5</v>
      </c>
      <c r="G78" s="15">
        <v>4</v>
      </c>
      <c r="H78" s="15">
        <f>IF(F78="","",IF(F78=VLOOKUP(A78,スキル!$A:$K,11,0),"ス",VLOOKUP(A78,スキル!$A:$J,F78+4,FALSE)))</f>
        <v>21</v>
      </c>
      <c r="I78" s="15">
        <f>IF(F78="","",IF(F78=VLOOKUP(A78,スキル!$A:$K,11,0),"キ",100/H78))</f>
        <v>4.7619047619047619</v>
      </c>
      <c r="J78" s="15">
        <f>IF(F78="","",IF(F78=VLOOKUP(A78,スキル!$A:$K,11,0),"ル",ROUND(G78/I78,1)))</f>
        <v>0.8</v>
      </c>
      <c r="K78" s="15">
        <f>IF(F78="","",IF(F78=VLOOKUP(A78,スキル!$A:$K,11,0),"Ｍ",ROUND(H78-J78,0)))</f>
        <v>20</v>
      </c>
      <c r="L78" s="15">
        <f ca="1">IF(F78="","",IF(F78=VLOOKUP(A78,スキル!$A:$K,11,0),"Ａ",IF(F78=VLOOKUP(A78,スキル!$A:$K,11,0)-1,0,SUM(OFFSET(スキル!$A$2,MATCH(A78,スキル!$A$3:$A$1048576,0),F78+4,1,5-F78)))))</f>
        <v>0</v>
      </c>
      <c r="M78" s="15">
        <f ca="1">IF(F78="",VLOOKUP(A78,スキル!$A:$K,10,0),IF(F78=VLOOKUP(A78,スキル!$A:$K,11,0),"Ｘ",K78+L78))</f>
        <v>20</v>
      </c>
      <c r="N78" s="15">
        <f>IF(C78="イベ","-",VLOOKUP(A78,スキル!$A:$K,10,0)*IF(C78="ハピ",10000,30000))</f>
        <v>1080000</v>
      </c>
      <c r="O78" s="15">
        <f t="shared" ca="1" si="1"/>
        <v>480000</v>
      </c>
      <c r="P78" s="15">
        <f ca="1">IF(C78="イベ","-",IF(F78=VLOOKUP(A78,スキル!$A:$K,11,0),0,IF(C78="ハピ",M78*10000,M78*30000)))</f>
        <v>600000</v>
      </c>
      <c r="Q78" s="15" t="str">
        <f>VLOOKUP(A78,スキル!$A$3:$M$1000,13,0)</f>
        <v>ランダムでツムを消すよ！</v>
      </c>
    </row>
    <row r="79" spans="1:17" ht="18" customHeight="1">
      <c r="A79" s="13">
        <v>77</v>
      </c>
      <c r="B79" s="13">
        <v>38</v>
      </c>
      <c r="C79" s="14" t="s">
        <v>38</v>
      </c>
      <c r="D79" s="14" t="s">
        <v>140</v>
      </c>
      <c r="E79" s="8" t="str">
        <f t="shared" si="0"/>
        <v>常駐4</v>
      </c>
      <c r="F79" s="15">
        <v>3</v>
      </c>
      <c r="G79" s="15">
        <v>25</v>
      </c>
      <c r="H79" s="15">
        <f>IF(F79="","",IF(F79=VLOOKUP(A79,スキル!$A:$K,11,0),"ス",VLOOKUP(A79,スキル!$A:$J,F79+4,FALSE)))</f>
        <v>4</v>
      </c>
      <c r="I79" s="15">
        <f>IF(F79="","",IF(F79=VLOOKUP(A79,スキル!$A:$K,11,0),"キ",100/H79))</f>
        <v>25</v>
      </c>
      <c r="J79" s="15">
        <f>IF(F79="","",IF(F79=VLOOKUP(A79,スキル!$A:$K,11,0),"ル",ROUND(G79/I79,1)))</f>
        <v>1</v>
      </c>
      <c r="K79" s="15">
        <f>IF(F79="","",IF(F79=VLOOKUP(A79,スキル!$A:$K,11,0),"Ｍ",ROUND(H79-J79,0)))</f>
        <v>3</v>
      </c>
      <c r="L79" s="15">
        <f ca="1">IF(F79="","",IF(F79=VLOOKUP(A79,スキル!$A:$K,11,0),"Ａ",IF(F79=VLOOKUP(A79,スキル!$A:$K,11,0)-1,0,SUM(OFFSET(スキル!$A$2,MATCH(A79,スキル!$A$3:$A$1048576,0),F79+4,1,5-F79)))))</f>
        <v>27</v>
      </c>
      <c r="M79" s="15">
        <f ca="1">IF(F79="",VLOOKUP(A79,スキル!$A:$K,10,0),IF(F79=VLOOKUP(A79,スキル!$A:$K,11,0),"Ｘ",K79+L79))</f>
        <v>30</v>
      </c>
      <c r="N79" s="15">
        <f>IF(C79="イベ","-",VLOOKUP(A79,スキル!$A:$K,10,0)*IF(C79="ハピ",10000,30000))</f>
        <v>1050000</v>
      </c>
      <c r="O79" s="15">
        <f t="shared" ca="1" si="1"/>
        <v>150000</v>
      </c>
      <c r="P79" s="15">
        <f ca="1">IF(C79="イベ","-",IF(F79=VLOOKUP(A79,スキル!$A:$K,11,0),0,IF(C79="ハピ",M79*10000,M79*30000)))</f>
        <v>900000</v>
      </c>
      <c r="Q79" s="15" t="str">
        <f>VLOOKUP(A79,スキル!$A$3:$M$1000,13,0)</f>
        <v>数ヶ所でまとまってツムを消すよ！</v>
      </c>
    </row>
    <row r="80" spans="1:17" ht="18" customHeight="1">
      <c r="A80" s="13">
        <v>78</v>
      </c>
      <c r="B80" s="13">
        <v>39</v>
      </c>
      <c r="C80" s="14" t="s">
        <v>38</v>
      </c>
      <c r="D80" s="14" t="s">
        <v>141</v>
      </c>
      <c r="E80" s="8" t="str">
        <f t="shared" si="0"/>
        <v>常駐21</v>
      </c>
      <c r="F80" s="15">
        <v>5</v>
      </c>
      <c r="G80" s="15">
        <v>0</v>
      </c>
      <c r="H80" s="15">
        <f>IF(F80="","",IF(F80=VLOOKUP(A80,スキル!$A:$K,11,0),"ス",VLOOKUP(A80,スキル!$A:$J,F80+4,FALSE)))</f>
        <v>21</v>
      </c>
      <c r="I80" s="15">
        <f>IF(F80="","",IF(F80=VLOOKUP(A80,スキル!$A:$K,11,0),"キ",100/H80))</f>
        <v>4.7619047619047619</v>
      </c>
      <c r="J80" s="15">
        <f>IF(F80="","",IF(F80=VLOOKUP(A80,スキル!$A:$K,11,0),"ル",ROUND(G80/I80,1)))</f>
        <v>0</v>
      </c>
      <c r="K80" s="15">
        <f>IF(F80="","",IF(F80=VLOOKUP(A80,スキル!$A:$K,11,0),"Ｍ",ROUND(H80-J80,0)))</f>
        <v>21</v>
      </c>
      <c r="L80" s="15">
        <f ca="1">IF(F80="","",IF(F80=VLOOKUP(A80,スキル!$A:$K,11,0),"Ａ",IF(F80=VLOOKUP(A80,スキル!$A:$K,11,0)-1,0,SUM(OFFSET(スキル!$A$2,MATCH(A80,スキル!$A$3:$A$1048576,0),F80+4,1,5-F80)))))</f>
        <v>0</v>
      </c>
      <c r="M80" s="15">
        <f ca="1">IF(F80="",VLOOKUP(A80,スキル!$A:$K,10,0),IF(F80=VLOOKUP(A80,スキル!$A:$K,11,0),"Ｘ",K80+L80))</f>
        <v>21</v>
      </c>
      <c r="N80" s="15">
        <f>IF(C80="イベ","-",VLOOKUP(A80,スキル!$A:$K,10,0)*IF(C80="ハピ",10000,30000))</f>
        <v>1080000</v>
      </c>
      <c r="O80" s="15">
        <f t="shared" ca="1" si="1"/>
        <v>450000</v>
      </c>
      <c r="P80" s="15">
        <f ca="1">IF(C80="イベ","-",IF(F80=VLOOKUP(A80,スキル!$A:$K,11,0),0,IF(C80="ハピ",M80*10000,M80*30000)))</f>
        <v>630000</v>
      </c>
      <c r="Q80" s="15" t="str">
        <f>VLOOKUP(A80,スキル!$A$3:$M$1000,13,0)</f>
        <v>ランドールが少しの間姿を消すよ！</v>
      </c>
    </row>
    <row r="81" spans="1:17" ht="18" customHeight="1">
      <c r="A81" s="13">
        <v>79</v>
      </c>
      <c r="B81" s="14"/>
      <c r="C81" s="14" t="s">
        <v>46</v>
      </c>
      <c r="D81" s="14" t="s">
        <v>143</v>
      </c>
      <c r="E81" s="8" t="str">
        <f t="shared" si="0"/>
        <v>期間2</v>
      </c>
      <c r="F81" s="15">
        <v>2</v>
      </c>
      <c r="G81" s="15">
        <v>50</v>
      </c>
      <c r="H81" s="15">
        <f>IF(F81="","",IF(F81=VLOOKUP(A81,スキル!$A:$K,11,0),"ス",VLOOKUP(A81,スキル!$A:$J,F81+4,FALSE)))</f>
        <v>2</v>
      </c>
      <c r="I81" s="15">
        <f>IF(F81="","",IF(F81=VLOOKUP(A81,スキル!$A:$K,11,0),"キ",100/H81))</f>
        <v>50</v>
      </c>
      <c r="J81" s="15">
        <f>IF(F81="","",IF(F81=VLOOKUP(A81,スキル!$A:$K,11,0),"ル",ROUND(G81/I81,1)))</f>
        <v>1</v>
      </c>
      <c r="K81" s="15">
        <f>IF(F81="","",IF(F81=VLOOKUP(A81,スキル!$A:$K,11,0),"Ｍ",ROUND(H81-J81,0)))</f>
        <v>1</v>
      </c>
      <c r="L81" s="15">
        <f ca="1">IF(F81="","",IF(F81=VLOOKUP(A81,スキル!$A:$K,11,0),"Ａ",IF(F81=VLOOKUP(A81,スキル!$A:$K,11,0)-1,0,SUM(OFFSET(スキル!$A$2,MATCH(A81,スキル!$A$3:$A$1048576,0),F81+4,1,5-F81)))))</f>
        <v>32</v>
      </c>
      <c r="M81" s="15">
        <f ca="1">IF(F81="",VLOOKUP(A81,スキル!$A:$K,10,0),IF(F81=VLOOKUP(A81,スキル!$A:$K,11,0),"Ｘ",K81+L81))</f>
        <v>33</v>
      </c>
      <c r="N81" s="15">
        <f>IF(C81="イベ","-",VLOOKUP(A81,スキル!$A:$K,10,0)*IF(C81="ハピ",10000,30000))</f>
        <v>1080000</v>
      </c>
      <c r="O81" s="15">
        <f t="shared" ca="1" si="1"/>
        <v>90000</v>
      </c>
      <c r="P81" s="15">
        <f ca="1">IF(C81="イベ","-",IF(F81=VLOOKUP(A81,スキル!$A:$K,11,0),0,IF(C81="ハピ",M81*10000,M81*30000)))</f>
        <v>990000</v>
      </c>
      <c r="Q81" s="15" t="str">
        <f>VLOOKUP(A81,スキル!$A$3:$M$1000,13,0)</f>
        <v>アリエルと一緒に消せる高得点エリック王子がでるよ！</v>
      </c>
    </row>
    <row r="82" spans="1:17" ht="18" customHeight="1">
      <c r="A82" s="13">
        <v>80</v>
      </c>
      <c r="B82" s="13">
        <v>40</v>
      </c>
      <c r="C82" s="14" t="s">
        <v>38</v>
      </c>
      <c r="D82" s="14" t="s">
        <v>145</v>
      </c>
      <c r="E82" s="8" t="str">
        <f t="shared" si="0"/>
        <v>常駐21</v>
      </c>
      <c r="F82" s="15">
        <v>5</v>
      </c>
      <c r="G82" s="15">
        <v>14</v>
      </c>
      <c r="H82" s="15">
        <f>IF(F82="","",IF(F82=VLOOKUP(A82,スキル!$A:$K,11,0),"ス",VLOOKUP(A82,スキル!$A:$J,F82+4,FALSE)))</f>
        <v>21</v>
      </c>
      <c r="I82" s="15">
        <f>IF(F82="","",IF(F82=VLOOKUP(A82,スキル!$A:$K,11,0),"キ",100/H82))</f>
        <v>4.7619047619047619</v>
      </c>
      <c r="J82" s="15">
        <f>IF(F82="","",IF(F82=VLOOKUP(A82,スキル!$A:$K,11,0),"ル",ROUND(G82/I82,1)))</f>
        <v>2.9</v>
      </c>
      <c r="K82" s="15">
        <f>IF(F82="","",IF(F82=VLOOKUP(A82,スキル!$A:$K,11,0),"Ｍ",ROUND(H82-J82,0)))</f>
        <v>18</v>
      </c>
      <c r="L82" s="15">
        <f ca="1">IF(F82="","",IF(F82=VLOOKUP(A82,スキル!$A:$K,11,0),"Ａ",IF(F82=VLOOKUP(A82,スキル!$A:$K,11,0)-1,0,SUM(OFFSET(スキル!$A$2,MATCH(A82,スキル!$A$3:$A$1048576,0),F82+4,1,5-F82)))))</f>
        <v>0</v>
      </c>
      <c r="M82" s="15">
        <f ca="1">IF(F82="",VLOOKUP(A82,スキル!$A:$K,10,0),IF(F82=VLOOKUP(A82,スキル!$A:$K,11,0),"Ｘ",K82+L82))</f>
        <v>18</v>
      </c>
      <c r="N82" s="15">
        <f>IF(C82="イベ","-",VLOOKUP(A82,スキル!$A:$K,10,0)*IF(C82="ハピ",10000,30000))</f>
        <v>1080000</v>
      </c>
      <c r="O82" s="15">
        <f t="shared" ca="1" si="1"/>
        <v>540000</v>
      </c>
      <c r="P82" s="15">
        <f ca="1">IF(C82="イベ","-",IF(F82=VLOOKUP(A82,スキル!$A:$K,11,0),0,IF(C82="ハピ",M82*10000,M82*30000)))</f>
        <v>540000</v>
      </c>
      <c r="Q82" s="15" t="str">
        <f>VLOOKUP(A82,スキル!$A$3:$M$1000,13,0)</f>
        <v>縦ライン状にツムを消すよ！</v>
      </c>
    </row>
    <row r="83" spans="1:17" ht="18" customHeight="1">
      <c r="A83" s="13">
        <v>81</v>
      </c>
      <c r="B83" s="14"/>
      <c r="C83" s="14" t="s">
        <v>49</v>
      </c>
      <c r="D83" s="14" t="s">
        <v>146</v>
      </c>
      <c r="E83" s="8" t="str">
        <f t="shared" si="0"/>
        <v>イベ2</v>
      </c>
      <c r="F83" s="15">
        <v>1</v>
      </c>
      <c r="G83" s="15">
        <v>50</v>
      </c>
      <c r="H83" s="15">
        <f>IF(F83="","",IF(F83=VLOOKUP(A83,スキル!$A:$K,11,0),"ス",VLOOKUP(A83,スキル!$A:$J,F83+4,FALSE)))</f>
        <v>2</v>
      </c>
      <c r="I83" s="15">
        <f>IF(F83="","",IF(F83=VLOOKUP(A83,スキル!$A:$K,11,0),"キ",100/H83))</f>
        <v>50</v>
      </c>
      <c r="J83" s="15">
        <f>IF(F83="","",IF(F83=VLOOKUP(A83,スキル!$A:$K,11,0),"ル",ROUND(G83/I83,1)))</f>
        <v>1</v>
      </c>
      <c r="K83" s="15">
        <f>IF(F83="","",IF(F83=VLOOKUP(A83,スキル!$A:$K,11,0),"Ｍ",ROUND(H83-J83,0)))</f>
        <v>1</v>
      </c>
      <c r="L83" s="15">
        <f ca="1">IF(F83="","",IF(F83=VLOOKUP(A83,スキル!$A:$K,11,0),"Ａ",IF(F83=VLOOKUP(A83,スキル!$A:$K,11,0)-1,0,SUM(OFFSET(スキル!$A$2,MATCH(A83,スキル!$A$3:$A$1048576,0),F83+4,1,5-F83)))))</f>
        <v>2</v>
      </c>
      <c r="M83" s="15">
        <f ca="1">IF(F83="",VLOOKUP(A83,スキル!$A:$K,10,0),IF(F83=VLOOKUP(A83,スキル!$A:$K,11,0),"Ｘ",K83+L83))</f>
        <v>3</v>
      </c>
      <c r="N83" s="15" t="str">
        <f>IF(C83="イベ","-",VLOOKUP(A83,スキル!$A:$K,10,0)*IF(C83="ハピ",10000,30000))</f>
        <v>-</v>
      </c>
      <c r="O83" s="15" t="str">
        <f t="shared" si="1"/>
        <v>-</v>
      </c>
      <c r="P83" s="15" t="str">
        <f>IF(C83="イベ","-",IF(F83=VLOOKUP(A83,スキル!$A:$K,11,0),0,IF(C83="ハピ",M83*10000,M83*30000)))</f>
        <v>-</v>
      </c>
      <c r="Q83" s="15" t="str">
        <f>VLOOKUP(A83,スキル!$A$3:$M$1000,13,0)</f>
        <v>横ライン状にツムを消すよ！</v>
      </c>
    </row>
    <row r="84" spans="1:17" ht="18" customHeight="1">
      <c r="A84" s="13">
        <v>82</v>
      </c>
      <c r="B84" s="13">
        <v>41</v>
      </c>
      <c r="C84" s="14" t="s">
        <v>38</v>
      </c>
      <c r="D84" s="14" t="s">
        <v>147</v>
      </c>
      <c r="E84" s="8" t="str">
        <f t="shared" si="0"/>
        <v>常駐21</v>
      </c>
      <c r="F84" s="15">
        <v>5</v>
      </c>
      <c r="G84" s="15">
        <v>28</v>
      </c>
      <c r="H84" s="15">
        <f>IF(F84="","",IF(F84=VLOOKUP(A84,スキル!$A:$K,11,0),"ス",VLOOKUP(A84,スキル!$A:$J,F84+4,FALSE)))</f>
        <v>21</v>
      </c>
      <c r="I84" s="15">
        <f>IF(F84="","",IF(F84=VLOOKUP(A84,スキル!$A:$K,11,0),"キ",100/H84))</f>
        <v>4.7619047619047619</v>
      </c>
      <c r="J84" s="15">
        <f>IF(F84="","",IF(F84=VLOOKUP(A84,スキル!$A:$K,11,0),"ル",ROUND(G84/I84,1)))</f>
        <v>5.9</v>
      </c>
      <c r="K84" s="15">
        <f>IF(F84="","",IF(F84=VLOOKUP(A84,スキル!$A:$K,11,0),"Ｍ",ROUND(H84-J84,0)))</f>
        <v>15</v>
      </c>
      <c r="L84" s="15">
        <f ca="1">IF(F84="","",IF(F84=VLOOKUP(A84,スキル!$A:$K,11,0),"Ａ",IF(F84=VLOOKUP(A84,スキル!$A:$K,11,0)-1,0,SUM(OFFSET(スキル!$A$2,MATCH(A84,スキル!$A$3:$A$1048576,0),F84+4,1,5-F84)))))</f>
        <v>0</v>
      </c>
      <c r="M84" s="15">
        <f ca="1">IF(F84="",VLOOKUP(A84,スキル!$A:$K,10,0),IF(F84=VLOOKUP(A84,スキル!$A:$K,11,0),"Ｘ",K84+L84))</f>
        <v>15</v>
      </c>
      <c r="N84" s="15">
        <f>IF(C84="イベ","-",VLOOKUP(A84,スキル!$A:$K,10,0)*IF(C84="ハピ",10000,30000))</f>
        <v>1080000</v>
      </c>
      <c r="O84" s="15">
        <f t="shared" ca="1" si="1"/>
        <v>630000</v>
      </c>
      <c r="P84" s="15">
        <f ca="1">IF(C84="イベ","-",IF(F84=VLOOKUP(A84,スキル!$A:$K,11,0),0,IF(C84="ハピ",M84*10000,M84*30000)))</f>
        <v>450000</v>
      </c>
      <c r="Q84" s="15" t="str">
        <f>VLOOKUP(A84,スキル!$A$3:$M$1000,13,0)</f>
        <v>アラジンと一緒に消せる高得点アリ王子がでるよ！</v>
      </c>
    </row>
    <row r="85" spans="1:17" ht="18" customHeight="1">
      <c r="A85" s="13">
        <v>83</v>
      </c>
      <c r="B85" s="13">
        <v>42</v>
      </c>
      <c r="C85" s="14" t="s">
        <v>38</v>
      </c>
      <c r="D85" s="14" t="s">
        <v>149</v>
      </c>
      <c r="E85" s="8" t="str">
        <f t="shared" si="0"/>
        <v>常駐21</v>
      </c>
      <c r="F85" s="15">
        <v>5</v>
      </c>
      <c r="G85" s="15">
        <v>23</v>
      </c>
      <c r="H85" s="15">
        <f>IF(F85="","",IF(F85=VLOOKUP(A85,スキル!$A:$K,11,0),"ス",VLOOKUP(A85,スキル!$A:$J,F85+4,FALSE)))</f>
        <v>21</v>
      </c>
      <c r="I85" s="15">
        <f>IF(F85="","",IF(F85=VLOOKUP(A85,スキル!$A:$K,11,0),"キ",100/H85))</f>
        <v>4.7619047619047619</v>
      </c>
      <c r="J85" s="15">
        <f>IF(F85="","",IF(F85=VLOOKUP(A85,スキル!$A:$K,11,0),"ル",ROUND(G85/I85,1)))</f>
        <v>4.8</v>
      </c>
      <c r="K85" s="15">
        <f>IF(F85="","",IF(F85=VLOOKUP(A85,スキル!$A:$K,11,0),"Ｍ",ROUND(H85-J85,0)))</f>
        <v>16</v>
      </c>
      <c r="L85" s="15">
        <f ca="1">IF(F85="","",IF(F85=VLOOKUP(A85,スキル!$A:$K,11,0),"Ａ",IF(F85=VLOOKUP(A85,スキル!$A:$K,11,0)-1,0,SUM(OFFSET(スキル!$A$2,MATCH(A85,スキル!$A$3:$A$1048576,0),F85+4,1,5-F85)))))</f>
        <v>0</v>
      </c>
      <c r="M85" s="15">
        <f ca="1">IF(F85="",VLOOKUP(A85,スキル!$A:$K,10,0),IF(F85=VLOOKUP(A85,スキル!$A:$K,11,0),"Ｘ",K85+L85))</f>
        <v>16</v>
      </c>
      <c r="N85" s="15">
        <f>IF(C85="イベ","-",VLOOKUP(A85,スキル!$A:$K,10,0)*IF(C85="ハピ",10000,30000))</f>
        <v>1080000</v>
      </c>
      <c r="O85" s="15">
        <f t="shared" ca="1" si="1"/>
        <v>600000</v>
      </c>
      <c r="P85" s="15">
        <f ca="1">IF(C85="イベ","-",IF(F85=VLOOKUP(A85,スキル!$A:$K,11,0),0,IF(C85="ハピ",M85*10000,M85*30000)))</f>
        <v>480000</v>
      </c>
      <c r="Q85" s="15" t="str">
        <f>VLOOKUP(A85,スキル!$A$3:$M$1000,13,0)</f>
        <v>横ライン状にツムを消すよ！</v>
      </c>
    </row>
    <row r="86" spans="1:17" ht="18" customHeight="1">
      <c r="A86" s="13">
        <v>84</v>
      </c>
      <c r="B86" s="14"/>
      <c r="C86" s="14" t="s">
        <v>49</v>
      </c>
      <c r="D86" s="14" t="s">
        <v>150</v>
      </c>
      <c r="E86" s="8" t="str">
        <f t="shared" si="0"/>
        <v>イベ</v>
      </c>
      <c r="F86" s="15"/>
      <c r="G86" s="15"/>
      <c r="H86" s="15" t="str">
        <f>IF(F86="","",IF(F86=VLOOKUP(A86,スキル!$A:$K,11,0),"ス",VLOOKUP(A86,スキル!$A:$J,F86+4,FALSE)))</f>
        <v/>
      </c>
      <c r="I86" s="15" t="str">
        <f>IF(F86="","",IF(F86=VLOOKUP(A86,スキル!$A:$K,11,0),"キ",100/H86))</f>
        <v/>
      </c>
      <c r="J86" s="15" t="str">
        <f>IF(F86="","",IF(F86=VLOOKUP(A86,スキル!$A:$K,11,0),"ル",ROUND(G86/I86,1)))</f>
        <v/>
      </c>
      <c r="K86" s="15" t="str">
        <f>IF(F86="","",IF(F86=VLOOKUP(A86,スキル!$A:$K,11,0),"Ｍ",ROUND(H86-J86,0)))</f>
        <v/>
      </c>
      <c r="L86" s="15" t="str">
        <f ca="1">IF(F86="","",IF(F86=VLOOKUP(A86,スキル!$A:$K,11,0),"Ａ",IF(F86=VLOOKUP(A86,スキル!$A:$K,11,0)-1,0,SUM(OFFSET(スキル!$A$2,MATCH(A86,スキル!$A$3:$A$1048576,0),F86+4,1,5-F86)))))</f>
        <v/>
      </c>
      <c r="M86" s="15">
        <f>IF(F86="",VLOOKUP(A86,スキル!$A:$K,10,0),IF(F86=VLOOKUP(A86,スキル!$A:$K,11,0),"Ｘ",K86+L86))</f>
        <v>17</v>
      </c>
      <c r="N86" s="15" t="str">
        <f>IF(C86="イベ","-",VLOOKUP(A86,スキル!$A:$K,10,0)*IF(C86="ハピ",10000,30000))</f>
        <v>-</v>
      </c>
      <c r="O86" s="15" t="str">
        <f t="shared" si="1"/>
        <v>-</v>
      </c>
      <c r="P86" s="15" t="str">
        <f>IF(C86="イベ","-",IF(F86=VLOOKUP(A86,スキル!$A:$K,11,0),0,IF(C86="ハピ",M86*10000,M86*30000)))</f>
        <v>-</v>
      </c>
      <c r="Q86" s="15" t="str">
        <f>VLOOKUP(A86,スキル!$A$3:$M$1000,13,0)</f>
        <v>でてきたリンゴをタップ 周りのツムも消すよ！</v>
      </c>
    </row>
    <row r="87" spans="1:17" ht="18" customHeight="1">
      <c r="A87" s="13">
        <v>85</v>
      </c>
      <c r="B87" s="13">
        <v>43</v>
      </c>
      <c r="C87" s="14" t="s">
        <v>38</v>
      </c>
      <c r="D87" s="14" t="s">
        <v>152</v>
      </c>
      <c r="E87" s="8" t="str">
        <f t="shared" si="0"/>
        <v>常駐21</v>
      </c>
      <c r="F87" s="15">
        <v>5</v>
      </c>
      <c r="G87" s="15">
        <v>47</v>
      </c>
      <c r="H87" s="15">
        <f>IF(F87="","",IF(F87=VLOOKUP(A87,スキル!$A:$K,11,0),"ス",VLOOKUP(A87,スキル!$A:$J,F87+4,FALSE)))</f>
        <v>21</v>
      </c>
      <c r="I87" s="15">
        <f>IF(F87="","",IF(F87=VLOOKUP(A87,スキル!$A:$K,11,0),"キ",100/H87))</f>
        <v>4.7619047619047619</v>
      </c>
      <c r="J87" s="15">
        <f>IF(F87="","",IF(F87=VLOOKUP(A87,スキル!$A:$K,11,0),"ル",ROUND(G87/I87,1)))</f>
        <v>9.9</v>
      </c>
      <c r="K87" s="15">
        <f>IF(F87="","",IF(F87=VLOOKUP(A87,スキル!$A:$K,11,0),"Ｍ",ROUND(H87-J87,0)))</f>
        <v>11</v>
      </c>
      <c r="L87" s="15">
        <f ca="1">IF(F87="","",IF(F87=VLOOKUP(A87,スキル!$A:$K,11,0),"Ａ",IF(F87=VLOOKUP(A87,スキル!$A:$K,11,0)-1,0,SUM(OFFSET(スキル!$A$2,MATCH(A87,スキル!$A$3:$A$1048576,0),F87+4,1,5-F87)))))</f>
        <v>0</v>
      </c>
      <c r="M87" s="15">
        <f ca="1">IF(F87="",VLOOKUP(A87,スキル!$A:$K,10,0),IF(F87=VLOOKUP(A87,スキル!$A:$K,11,0),"Ｘ",K87+L87))</f>
        <v>11</v>
      </c>
      <c r="N87" s="15">
        <f>IF(C87="イベ","-",VLOOKUP(A87,スキル!$A:$K,10,0)*IF(C87="ハピ",10000,30000))</f>
        <v>1080000</v>
      </c>
      <c r="O87" s="15">
        <f t="shared" ca="1" si="1"/>
        <v>750000</v>
      </c>
      <c r="P87" s="15">
        <f ca="1">IF(C87="イベ","-",IF(F87=VLOOKUP(A87,スキル!$A:$K,11,0),0,IF(C87="ハピ",M87*10000,M87*30000)))</f>
        <v>330000</v>
      </c>
      <c r="Q87" s="15" t="str">
        <f>VLOOKUP(A87,スキル!$A$3:$M$1000,13,0)</f>
        <v>使うたびに何が起こるかわからない！</v>
      </c>
    </row>
    <row r="88" spans="1:17" ht="18" customHeight="1">
      <c r="A88" s="13">
        <v>86</v>
      </c>
      <c r="B88" s="14"/>
      <c r="C88" s="14" t="s">
        <v>46</v>
      </c>
      <c r="D88" s="14" t="s">
        <v>153</v>
      </c>
      <c r="E88" s="8" t="str">
        <f t="shared" si="0"/>
        <v>期間4</v>
      </c>
      <c r="F88" s="15">
        <v>3</v>
      </c>
      <c r="G88" s="15">
        <v>25</v>
      </c>
      <c r="H88" s="15">
        <f>IF(F88="","",IF(F88=VLOOKUP(A88,スキル!$A:$K,11,0),"ス",VLOOKUP(A88,スキル!$A:$J,F88+4,FALSE)))</f>
        <v>4</v>
      </c>
      <c r="I88" s="15">
        <f>IF(F88="","",IF(F88=VLOOKUP(A88,スキル!$A:$K,11,0),"キ",100/H88))</f>
        <v>25</v>
      </c>
      <c r="J88" s="15">
        <f>IF(F88="","",IF(F88=VLOOKUP(A88,スキル!$A:$K,11,0),"ル",ROUND(G88/I88,1)))</f>
        <v>1</v>
      </c>
      <c r="K88" s="15">
        <f>IF(F88="","",IF(F88=VLOOKUP(A88,スキル!$A:$K,11,0),"Ｍ",ROUND(H88-J88,0)))</f>
        <v>3</v>
      </c>
      <c r="L88" s="15">
        <f ca="1">IF(F88="","",IF(F88=VLOOKUP(A88,スキル!$A:$K,11,0),"Ａ",IF(F88=VLOOKUP(A88,スキル!$A:$K,11,0)-1,0,SUM(OFFSET(スキル!$A$2,MATCH(A88,スキル!$A$3:$A$1048576,0),F88+4,1,5-F88)))))</f>
        <v>27</v>
      </c>
      <c r="M88" s="15">
        <f ca="1">IF(F88="",VLOOKUP(A88,スキル!$A:$K,10,0),IF(F88=VLOOKUP(A88,スキル!$A:$K,11,0),"Ｘ",K88+L88))</f>
        <v>30</v>
      </c>
      <c r="N88" s="15">
        <f>IF(C88="イベ","-",VLOOKUP(A88,スキル!$A:$K,10,0)*IF(C88="ハピ",10000,30000))</f>
        <v>1050000</v>
      </c>
      <c r="O88" s="15">
        <f t="shared" ca="1" si="1"/>
        <v>150000</v>
      </c>
      <c r="P88" s="15">
        <f ca="1">IF(C88="イベ","-",IF(F88=VLOOKUP(A88,スキル!$A:$K,11,0),0,IF(C88="ハピ",M88*10000,M88*30000)))</f>
        <v>900000</v>
      </c>
      <c r="Q88" s="15" t="str">
        <f>VLOOKUP(A88,スキル!$A$3:$M$1000,13,0)</f>
        <v>発生させたボムを自由に動かせるよ！</v>
      </c>
    </row>
    <row r="89" spans="1:17" ht="18" customHeight="1">
      <c r="A89" s="13">
        <v>87</v>
      </c>
      <c r="B89" s="14"/>
      <c r="C89" s="14" t="s">
        <v>46</v>
      </c>
      <c r="D89" s="14" t="s">
        <v>155</v>
      </c>
      <c r="E89" s="8" t="str">
        <f t="shared" si="0"/>
        <v>期間2</v>
      </c>
      <c r="F89" s="15">
        <v>2</v>
      </c>
      <c r="G89" s="15">
        <v>0</v>
      </c>
      <c r="H89" s="15">
        <f>IF(F89="","",IF(F89=VLOOKUP(A89,スキル!$A:$K,11,0),"ス",VLOOKUP(A89,スキル!$A:$J,F89+4,FALSE)))</f>
        <v>2</v>
      </c>
      <c r="I89" s="15">
        <f>IF(F89="","",IF(F89=VLOOKUP(A89,スキル!$A:$K,11,0),"キ",100/H89))</f>
        <v>50</v>
      </c>
      <c r="J89" s="15">
        <f>IF(F89="","",IF(F89=VLOOKUP(A89,スキル!$A:$K,11,0),"ル",ROUND(G89/I89,1)))</f>
        <v>0</v>
      </c>
      <c r="K89" s="15">
        <f>IF(F89="","",IF(F89=VLOOKUP(A89,スキル!$A:$K,11,0),"Ｍ",ROUND(H89-J89,0)))</f>
        <v>2</v>
      </c>
      <c r="L89" s="15">
        <f ca="1">IF(F89="","",IF(F89=VLOOKUP(A89,スキル!$A:$K,11,0),"Ａ",IF(F89=VLOOKUP(A89,スキル!$A:$K,11,0)-1,0,SUM(OFFSET(スキル!$A$2,MATCH(A89,スキル!$A$3:$A$1048576,0),F89+4,1,5-F89)))))</f>
        <v>31</v>
      </c>
      <c r="M89" s="15">
        <f ca="1">IF(F89="",VLOOKUP(A89,スキル!$A:$K,10,0),IF(F89=VLOOKUP(A89,スキル!$A:$K,11,0),"Ｘ",K89+L89))</f>
        <v>33</v>
      </c>
      <c r="N89" s="15">
        <f>IF(C89="イベ","-",VLOOKUP(A89,スキル!$A:$K,10,0)*IF(C89="ハピ",10000,30000))</f>
        <v>1050000</v>
      </c>
      <c r="O89" s="15">
        <f t="shared" ca="1" si="1"/>
        <v>60000</v>
      </c>
      <c r="P89" s="15">
        <f ca="1">IF(C89="イベ","-",IF(F89=VLOOKUP(A89,スキル!$A:$K,11,0),0,IF(C89="ハピ",M89*10000,M89*30000)))</f>
        <v>990000</v>
      </c>
      <c r="Q89" s="15" t="str">
        <f>VLOOKUP(A89,スキル!$A$3:$M$1000,13,0)</f>
        <v>ミニ－と一緒に消せる高得点ミッキーがでるよ！</v>
      </c>
    </row>
    <row r="90" spans="1:17" ht="18" customHeight="1">
      <c r="A90" s="13">
        <v>88</v>
      </c>
      <c r="B90" s="14"/>
      <c r="C90" s="14" t="s">
        <v>46</v>
      </c>
      <c r="D90" s="14" t="s">
        <v>157</v>
      </c>
      <c r="E90" s="8" t="str">
        <f t="shared" si="0"/>
        <v>期間2</v>
      </c>
      <c r="F90" s="15">
        <v>2</v>
      </c>
      <c r="G90" s="15">
        <v>0</v>
      </c>
      <c r="H90" s="15">
        <f>IF(F90="","",IF(F90=VLOOKUP(A90,スキル!$A:$K,11,0),"ス",VLOOKUP(A90,スキル!$A:$J,F90+4,FALSE)))</f>
        <v>2</v>
      </c>
      <c r="I90" s="15">
        <f>IF(F90="","",IF(F90=VLOOKUP(A90,スキル!$A:$K,11,0),"キ",100/H90))</f>
        <v>50</v>
      </c>
      <c r="J90" s="15">
        <f>IF(F90="","",IF(F90=VLOOKUP(A90,スキル!$A:$K,11,0),"ル",ROUND(G90/I90,1)))</f>
        <v>0</v>
      </c>
      <c r="K90" s="15">
        <f>IF(F90="","",IF(F90=VLOOKUP(A90,スキル!$A:$K,11,0),"Ｍ",ROUND(H90-J90,0)))</f>
        <v>2</v>
      </c>
      <c r="L90" s="15">
        <f ca="1">IF(F90="","",IF(F90=VLOOKUP(A90,スキル!$A:$K,11,0),"Ａ",IF(F90=VLOOKUP(A90,スキル!$A:$K,11,0)-1,0,SUM(OFFSET(スキル!$A$2,MATCH(A90,スキル!$A$3:$A$1048576,0),F90+4,1,5-F90)))))</f>
        <v>25</v>
      </c>
      <c r="M90" s="15">
        <f ca="1">IF(F90="",VLOOKUP(A90,スキル!$A:$K,10,0),IF(F90=VLOOKUP(A90,スキル!$A:$K,11,0),"Ｘ",K90+L90))</f>
        <v>27</v>
      </c>
      <c r="N90" s="15">
        <f>IF(C90="イベ","-",VLOOKUP(A90,スキル!$A:$K,10,0)*IF(C90="ハピ",10000,30000))</f>
        <v>870000</v>
      </c>
      <c r="O90" s="15">
        <f t="shared" ca="1" si="1"/>
        <v>60000</v>
      </c>
      <c r="P90" s="15">
        <f ca="1">IF(C90="イベ","-",IF(F90=VLOOKUP(A90,スキル!$A:$K,11,0),0,IF(C90="ハピ",M90*10000,M90*30000)))</f>
        <v>810000</v>
      </c>
      <c r="Q90" s="15" t="str">
        <f>VLOOKUP(A90,スキル!$A$3:$M$1000,13,0)</f>
        <v>チップと一緒に消せる高得点デールがでるよ！</v>
      </c>
    </row>
    <row r="91" spans="1:17" ht="18" customHeight="1">
      <c r="A91" s="13">
        <v>89</v>
      </c>
      <c r="B91" s="14"/>
      <c r="C91" s="14" t="s">
        <v>46</v>
      </c>
      <c r="D91" s="14" t="s">
        <v>158</v>
      </c>
      <c r="E91" s="8" t="str">
        <f t="shared" si="0"/>
        <v>期間4</v>
      </c>
      <c r="F91" s="15">
        <v>3</v>
      </c>
      <c r="G91" s="15">
        <v>50</v>
      </c>
      <c r="H91" s="15">
        <f>IF(F91="","",IF(F91=VLOOKUP(A91,スキル!$A:$K,11,0),"ス",VLOOKUP(A91,スキル!$A:$J,F91+4,FALSE)))</f>
        <v>4</v>
      </c>
      <c r="I91" s="15">
        <f>IF(F91="","",IF(F91=VLOOKUP(A91,スキル!$A:$K,11,0),"キ",100/H91))</f>
        <v>25</v>
      </c>
      <c r="J91" s="15">
        <f>IF(F91="","",IF(F91=VLOOKUP(A91,スキル!$A:$K,11,0),"ル",ROUND(G91/I91,1)))</f>
        <v>2</v>
      </c>
      <c r="K91" s="15">
        <f>IF(F91="","",IF(F91=VLOOKUP(A91,スキル!$A:$K,11,0),"Ｍ",ROUND(H91-J91,0)))</f>
        <v>2</v>
      </c>
      <c r="L91" s="15">
        <f ca="1">IF(F91="","",IF(F91=VLOOKUP(A91,スキル!$A:$K,11,0),"Ａ",IF(F91=VLOOKUP(A91,スキル!$A:$K,11,0)-1,0,SUM(OFFSET(スキル!$A$2,MATCH(A91,スキル!$A$3:$A$1048576,0),F91+4,1,5-F91)))))</f>
        <v>21</v>
      </c>
      <c r="M91" s="15">
        <f ca="1">IF(F91="",VLOOKUP(A91,スキル!$A:$K,10,0),IF(F91=VLOOKUP(A91,スキル!$A:$K,11,0),"Ｘ",K91+L91))</f>
        <v>23</v>
      </c>
      <c r="N91" s="15">
        <f>IF(C91="イベ","-",VLOOKUP(A91,スキル!$A:$K,10,0)*IF(C91="ハピ",10000,30000))</f>
        <v>870000</v>
      </c>
      <c r="O91" s="15">
        <f t="shared" ca="1" si="1"/>
        <v>180000</v>
      </c>
      <c r="P91" s="15">
        <f ca="1">IF(C91="イベ","-",IF(F91=VLOOKUP(A91,スキル!$A:$K,11,0),0,IF(C91="ハピ",M91*10000,M91*30000)))</f>
        <v>690000</v>
      </c>
      <c r="Q91" s="15" t="str">
        <f>VLOOKUP(A91,スキル!$A$3:$M$1000,13,0)</f>
        <v>デールと一緒に消せる高得点チップがでるよ！</v>
      </c>
    </row>
    <row r="92" spans="1:17" ht="18" customHeight="1">
      <c r="A92" s="13">
        <v>90</v>
      </c>
      <c r="B92" s="14"/>
      <c r="C92" s="14" t="s">
        <v>49</v>
      </c>
      <c r="D92" s="14" t="s">
        <v>159</v>
      </c>
      <c r="E92" s="8" t="str">
        <f t="shared" si="0"/>
        <v>イベ</v>
      </c>
      <c r="F92" s="15"/>
      <c r="G92" s="15"/>
      <c r="H92" s="15" t="str">
        <f>IF(F92="","",IF(F92=VLOOKUP(A92,スキル!$A:$K,11,0),"ス",VLOOKUP(A92,スキル!$A:$J,F92+4,FALSE)))</f>
        <v/>
      </c>
      <c r="I92" s="15" t="str">
        <f>IF(F92="","",IF(F92=VLOOKUP(A92,スキル!$A:$K,11,0),"キ",100/H92))</f>
        <v/>
      </c>
      <c r="J92" s="15" t="str">
        <f>IF(F92="","",IF(F92=VLOOKUP(A92,スキル!$A:$K,11,0),"ル",ROUND(G92/I92,1)))</f>
        <v/>
      </c>
      <c r="K92" s="15" t="str">
        <f>IF(F92="","",IF(F92=VLOOKUP(A92,スキル!$A:$K,11,0),"Ｍ",ROUND(H92-J92,0)))</f>
        <v/>
      </c>
      <c r="L92" s="15" t="str">
        <f ca="1">IF(F92="","",IF(F92=VLOOKUP(A92,スキル!$A:$K,11,0),"Ａ",IF(F92=VLOOKUP(A92,スキル!$A:$K,11,0)-1,0,SUM(OFFSET(スキル!$A$2,MATCH(A92,スキル!$A$3:$A$1048576,0),F92+4,1,5-F92)))))</f>
        <v/>
      </c>
      <c r="M92" s="15">
        <f>IF(F92="",VLOOKUP(A92,スキル!$A:$K,10,0),IF(F92=VLOOKUP(A92,スキル!$A:$K,11,0),"Ｘ",K92+L92))</f>
        <v>5</v>
      </c>
      <c r="N92" s="15" t="str">
        <f>IF(C92="イベ","-",VLOOKUP(A92,スキル!$A:$K,10,0)*IF(C92="ハピ",10000,30000))</f>
        <v>-</v>
      </c>
      <c r="O92" s="15" t="str">
        <f t="shared" si="1"/>
        <v>-</v>
      </c>
      <c r="P92" s="15" t="str">
        <f>IF(C92="イベ","-",IF(F92=VLOOKUP(A92,スキル!$A:$K,11,0),0,IF(C92="ハピ",M92*10000,M92*30000)))</f>
        <v>-</v>
      </c>
      <c r="Q92" s="15" t="str">
        <f>VLOOKUP(A92,スキル!$A$3:$M$1000,13,0)</f>
        <v>横ライン状にツムを消すよ！</v>
      </c>
    </row>
    <row r="93" spans="1:17" ht="18" customHeight="1">
      <c r="A93" s="13">
        <v>91</v>
      </c>
      <c r="B93" s="14"/>
      <c r="C93" s="14" t="s">
        <v>46</v>
      </c>
      <c r="D93" s="14" t="s">
        <v>160</v>
      </c>
      <c r="E93" s="8" t="str">
        <f t="shared" si="0"/>
        <v>期間</v>
      </c>
      <c r="F93" s="15"/>
      <c r="G93" s="15"/>
      <c r="H93" s="15" t="str">
        <f>IF(F93="","",IF(F93=VLOOKUP(A93,スキル!$A:$K,11,0),"ス",VLOOKUP(A93,スキル!$A:$J,F93+4,FALSE)))</f>
        <v/>
      </c>
      <c r="I93" s="15" t="str">
        <f>IF(F93="","",IF(F93=VLOOKUP(A93,スキル!$A:$K,11,0),"キ",100/H93))</f>
        <v/>
      </c>
      <c r="J93" s="15" t="str">
        <f>IF(F93="","",IF(F93=VLOOKUP(A93,スキル!$A:$K,11,0),"ル",ROUND(G93/I93,1)))</f>
        <v/>
      </c>
      <c r="K93" s="15" t="str">
        <f>IF(F93="","",IF(F93=VLOOKUP(A93,スキル!$A:$K,11,0),"Ｍ",ROUND(H93-J93,0)))</f>
        <v/>
      </c>
      <c r="L93" s="15" t="str">
        <f ca="1">IF(F93="","",IF(F93=VLOOKUP(A93,スキル!$A:$K,11,0),"Ａ",IF(F93=VLOOKUP(A93,スキル!$A:$K,11,0)-1,0,SUM(OFFSET(スキル!$A$2,MATCH(A93,スキル!$A$3:$A$1048576,0),F93+4,1,5-F93)))))</f>
        <v/>
      </c>
      <c r="M93" s="15">
        <f>IF(F93="",VLOOKUP(A93,スキル!$A:$K,10,0),IF(F93=VLOOKUP(A93,スキル!$A:$K,11,0),"Ｘ",K93+L93))</f>
        <v>36</v>
      </c>
      <c r="N93" s="15">
        <f>IF(C93="イベ","-",VLOOKUP(A93,スキル!$A:$K,10,0)*IF(C93="ハピ",10000,30000))</f>
        <v>1080000</v>
      </c>
      <c r="O93" s="15">
        <f t="shared" si="1"/>
        <v>0</v>
      </c>
      <c r="P93" s="15">
        <f>IF(C93="イベ","-",IF(F93=VLOOKUP(A93,スキル!$A:$K,11,0),0,IF(C93="ハピ",M93*10000,M93*30000)))</f>
        <v>1080000</v>
      </c>
      <c r="Q93" s="15" t="str">
        <f>VLOOKUP(A93,スキル!$A$3:$M$1000,13,0)</f>
        <v>でてきた音符をタップ　周りのツムを消すよ！</v>
      </c>
    </row>
    <row r="94" spans="1:17" ht="18" customHeight="1">
      <c r="A94" s="13">
        <v>92</v>
      </c>
      <c r="B94" s="13">
        <v>44</v>
      </c>
      <c r="C94" s="14" t="s">
        <v>38</v>
      </c>
      <c r="D94" s="14" t="s">
        <v>162</v>
      </c>
      <c r="E94" s="8" t="str">
        <f t="shared" si="0"/>
        <v>常駐4</v>
      </c>
      <c r="F94" s="15">
        <v>3</v>
      </c>
      <c r="G94" s="15">
        <v>25</v>
      </c>
      <c r="H94" s="15">
        <f>IF(F94="","",IF(F94=VLOOKUP(A94,スキル!$A:$K,11,0),"ス",VLOOKUP(A94,スキル!$A:$J,F94+4,FALSE)))</f>
        <v>4</v>
      </c>
      <c r="I94" s="15">
        <f>IF(F94="","",IF(F94=VLOOKUP(A94,スキル!$A:$K,11,0),"キ",100/H94))</f>
        <v>25</v>
      </c>
      <c r="J94" s="15">
        <f>IF(F94="","",IF(F94=VLOOKUP(A94,スキル!$A:$K,11,0),"ル",ROUND(G94/I94,1)))</f>
        <v>1</v>
      </c>
      <c r="K94" s="15">
        <f>IF(F94="","",IF(F94=VLOOKUP(A94,スキル!$A:$K,11,0),"Ｍ",ROUND(H94-J94,0)))</f>
        <v>3</v>
      </c>
      <c r="L94" s="15">
        <f ca="1">IF(F94="","",IF(F94=VLOOKUP(A94,スキル!$A:$K,11,0),"Ａ",IF(F94=VLOOKUP(A94,スキル!$A:$K,11,0)-1,0,SUM(OFFSET(スキル!$A$2,MATCH(A94,スキル!$A$3:$A$1048576,0),F94+4,1,5-F94)))))</f>
        <v>28</v>
      </c>
      <c r="M94" s="15">
        <f ca="1">IF(F94="",VLOOKUP(A94,スキル!$A:$K,10,0),IF(F94=VLOOKUP(A94,スキル!$A:$K,11,0),"Ｘ",K94+L94))</f>
        <v>31</v>
      </c>
      <c r="N94" s="15">
        <f>IF(C94="イベ","-",VLOOKUP(A94,スキル!$A:$K,10,0)*IF(C94="ハピ",10000,30000))</f>
        <v>1080000</v>
      </c>
      <c r="O94" s="15">
        <f t="shared" ca="1" si="1"/>
        <v>150000</v>
      </c>
      <c r="P94" s="15">
        <f ca="1">IF(C94="イベ","-",IF(F94=VLOOKUP(A94,スキル!$A:$K,11,0),0,IF(C94="ハピ",M94*10000,M94*30000)))</f>
        <v>930000</v>
      </c>
      <c r="Q94" s="15" t="str">
        <f>VLOOKUP(A94,スキル!$A$3:$M$1000,13,0)</f>
        <v>2種類のツムをまとめて消すよ！</v>
      </c>
    </row>
    <row r="95" spans="1:17" ht="18" customHeight="1">
      <c r="A95" s="13">
        <v>93</v>
      </c>
      <c r="B95" s="14"/>
      <c r="C95" s="14" t="s">
        <v>46</v>
      </c>
      <c r="D95" s="14" t="s">
        <v>164</v>
      </c>
      <c r="E95" s="8" t="str">
        <f t="shared" si="0"/>
        <v>期間2</v>
      </c>
      <c r="F95" s="15">
        <v>2</v>
      </c>
      <c r="G95" s="15">
        <v>50</v>
      </c>
      <c r="H95" s="15">
        <f>IF(F95="","",IF(F95=VLOOKUP(A95,スキル!$A:$K,11,0),"ス",VLOOKUP(A95,スキル!$A:$J,F95+4,FALSE)))</f>
        <v>2</v>
      </c>
      <c r="I95" s="15">
        <f>IF(F95="","",IF(F95=VLOOKUP(A95,スキル!$A:$K,11,0),"キ",100/H95))</f>
        <v>50</v>
      </c>
      <c r="J95" s="15">
        <f>IF(F95="","",IF(F95=VLOOKUP(A95,スキル!$A:$K,11,0),"ル",ROUND(G95/I95,1)))</f>
        <v>1</v>
      </c>
      <c r="K95" s="15">
        <f>IF(F95="","",IF(F95=VLOOKUP(A95,スキル!$A:$K,11,0),"Ｍ",ROUND(H95-J95,0)))</f>
        <v>1</v>
      </c>
      <c r="L95" s="15">
        <f ca="1">IF(F95="","",IF(F95=VLOOKUP(A95,スキル!$A:$K,11,0),"Ａ",IF(F95=VLOOKUP(A95,スキル!$A:$K,11,0)-1,0,SUM(OFFSET(スキル!$A$2,MATCH(A95,スキル!$A$3:$A$1048576,0),F95+4,1,5-F95)))))</f>
        <v>32</v>
      </c>
      <c r="M95" s="15">
        <f ca="1">IF(F95="",VLOOKUP(A95,スキル!$A:$K,10,0),IF(F95=VLOOKUP(A95,スキル!$A:$K,11,0),"Ｘ",K95+L95))</f>
        <v>33</v>
      </c>
      <c r="N95" s="15">
        <f>IF(C95="イベ","-",VLOOKUP(A95,スキル!$A:$K,10,0)*IF(C95="ハピ",10000,30000))</f>
        <v>1080000</v>
      </c>
      <c r="O95" s="15">
        <f t="shared" ca="1" si="1"/>
        <v>90000</v>
      </c>
      <c r="P95" s="15">
        <f ca="1">IF(C95="イベ","-",IF(F95=VLOOKUP(A95,スキル!$A:$K,11,0),0,IF(C95="ハピ",M95*10000,M95*30000)))</f>
        <v>990000</v>
      </c>
      <c r="Q95" s="15" t="str">
        <f>VLOOKUP(A95,スキル!$A$3:$M$1000,13,0)</f>
        <v>縦ライン状にツムを消すよ！</v>
      </c>
    </row>
    <row r="96" spans="1:17" ht="18" customHeight="1">
      <c r="A96" s="13">
        <v>94</v>
      </c>
      <c r="B96" s="14"/>
      <c r="C96" s="14" t="s">
        <v>46</v>
      </c>
      <c r="D96" s="14" t="s">
        <v>165</v>
      </c>
      <c r="E96" s="8" t="str">
        <f t="shared" si="0"/>
        <v>期間2</v>
      </c>
      <c r="F96" s="15">
        <v>2</v>
      </c>
      <c r="G96" s="15">
        <v>0</v>
      </c>
      <c r="H96" s="15">
        <f>IF(F96="","",IF(F96=VLOOKUP(A96,スキル!$A:$K,11,0),"ス",VLOOKUP(A96,スキル!$A:$J,F96+4,FALSE)))</f>
        <v>2</v>
      </c>
      <c r="I96" s="15">
        <f>IF(F96="","",IF(F96=VLOOKUP(A96,スキル!$A:$K,11,0),"キ",100/H96))</f>
        <v>50</v>
      </c>
      <c r="J96" s="15">
        <f>IF(F96="","",IF(F96=VLOOKUP(A96,スキル!$A:$K,11,0),"ル",ROUND(G96/I96,1)))</f>
        <v>0</v>
      </c>
      <c r="K96" s="15">
        <f>IF(F96="","",IF(F96=VLOOKUP(A96,スキル!$A:$K,11,0),"Ｍ",ROUND(H96-J96,0)))</f>
        <v>2</v>
      </c>
      <c r="L96" s="15">
        <f ca="1">IF(F96="","",IF(F96=VLOOKUP(A96,スキル!$A:$K,11,0),"Ａ",IF(F96=VLOOKUP(A96,スキル!$A:$K,11,0)-1,0,SUM(OFFSET(スキル!$A$2,MATCH(A96,スキル!$A$3:$A$1048576,0),F96+4,1,5-F96)))))</f>
        <v>28</v>
      </c>
      <c r="M96" s="15">
        <f ca="1">IF(F96="",VLOOKUP(A96,スキル!$A:$K,10,0),IF(F96=VLOOKUP(A96,スキル!$A:$K,11,0),"Ｘ",K96+L96))</f>
        <v>30</v>
      </c>
      <c r="N96" s="15">
        <f>IF(C96="イベ","-",VLOOKUP(A96,スキル!$A:$K,10,0)*IF(C96="ハピ",10000,30000))</f>
        <v>960000</v>
      </c>
      <c r="O96" s="15">
        <f t="shared" ca="1" si="1"/>
        <v>60000</v>
      </c>
      <c r="P96" s="15">
        <f ca="1">IF(C96="イベ","-",IF(F96=VLOOKUP(A96,スキル!$A:$K,11,0),0,IF(C96="ハピ",M96*10000,M96*30000)))</f>
        <v>900000</v>
      </c>
      <c r="Q96" s="15" t="str">
        <f>VLOOKUP(A96,スキル!$A$3:$M$1000,13,0)</f>
        <v>クロス状にツムをまとめて消すよ！</v>
      </c>
    </row>
    <row r="97" spans="1:17" ht="18" customHeight="1">
      <c r="A97" s="13">
        <v>95</v>
      </c>
      <c r="B97" s="14"/>
      <c r="C97" s="14" t="s">
        <v>49</v>
      </c>
      <c r="D97" s="14" t="s">
        <v>166</v>
      </c>
      <c r="E97" s="8" t="str">
        <f t="shared" si="0"/>
        <v>イベ</v>
      </c>
      <c r="F97" s="15"/>
      <c r="G97" s="15"/>
      <c r="H97" s="15" t="str">
        <f>IF(F97="","",IF(F97=VLOOKUP(A97,スキル!$A:$K,11,0),"ス",VLOOKUP(A97,スキル!$A:$J,F97+4,FALSE)))</f>
        <v/>
      </c>
      <c r="I97" s="15" t="str">
        <f>IF(F97="","",IF(F97=VLOOKUP(A97,スキル!$A:$K,11,0),"キ",100/H97))</f>
        <v/>
      </c>
      <c r="J97" s="15" t="str">
        <f>IF(F97="","",IF(F97=VLOOKUP(A97,スキル!$A:$K,11,0),"ル",ROUND(G97/I97,1)))</f>
        <v/>
      </c>
      <c r="K97" s="15" t="str">
        <f>IF(F97="","",IF(F97=VLOOKUP(A97,スキル!$A:$K,11,0),"Ｍ",ROUND(H97-J97,0)))</f>
        <v/>
      </c>
      <c r="L97" s="15" t="str">
        <f ca="1">IF(F97="","",IF(F97=VLOOKUP(A97,スキル!$A:$K,11,0),"Ａ",IF(F97=VLOOKUP(A97,スキル!$A:$K,11,0)-1,0,SUM(OFFSET(スキル!$A$2,MATCH(A97,スキル!$A$3:$A$1048576,0),F97+4,1,5-F97)))))</f>
        <v/>
      </c>
      <c r="M97" s="15">
        <f>IF(F97="",VLOOKUP(A97,スキル!$A:$K,10,0),IF(F97=VLOOKUP(A97,スキル!$A:$K,11,0),"Ｘ",K97+L97))</f>
        <v>6</v>
      </c>
      <c r="N97" s="15" t="str">
        <f>IF(C97="イベ","-",VLOOKUP(A97,スキル!$A:$K,10,0)*IF(C97="ハピ",10000,30000))</f>
        <v>-</v>
      </c>
      <c r="O97" s="15" t="str">
        <f t="shared" si="1"/>
        <v>-</v>
      </c>
      <c r="P97" s="15" t="str">
        <f>IF(C97="イベ","-",IF(F97=VLOOKUP(A97,スキル!$A:$K,11,0),0,IF(C97="ハピ",M97*10000,M97*30000)))</f>
        <v>-</v>
      </c>
      <c r="Q97" s="15" t="str">
        <f>VLOOKUP(A97,スキル!$A$3:$M$1000,13,0)</f>
        <v>数ヶ所でまとまってツムを消すよ！</v>
      </c>
    </row>
    <row r="98" spans="1:17" ht="18" customHeight="1">
      <c r="A98" s="13">
        <v>96</v>
      </c>
      <c r="B98" s="14"/>
      <c r="C98" s="14" t="s">
        <v>46</v>
      </c>
      <c r="D98" s="14" t="s">
        <v>167</v>
      </c>
      <c r="E98" s="8" t="str">
        <f t="shared" si="0"/>
        <v>期間2</v>
      </c>
      <c r="F98" s="15">
        <v>2</v>
      </c>
      <c r="G98" s="15">
        <v>0</v>
      </c>
      <c r="H98" s="15">
        <f>IF(F98="","",IF(F98=VLOOKUP(A98,スキル!$A:$K,11,0),"ス",VLOOKUP(A98,スキル!$A:$J,F98+4,FALSE)))</f>
        <v>2</v>
      </c>
      <c r="I98" s="15">
        <f>IF(F98="","",IF(F98=VLOOKUP(A98,スキル!$A:$K,11,0),"キ",100/H98))</f>
        <v>50</v>
      </c>
      <c r="J98" s="15">
        <f>IF(F98="","",IF(F98=VLOOKUP(A98,スキル!$A:$K,11,0),"ル",ROUND(G98/I98,1)))</f>
        <v>0</v>
      </c>
      <c r="K98" s="15">
        <f>IF(F98="","",IF(F98=VLOOKUP(A98,スキル!$A:$K,11,0),"Ｍ",ROUND(H98-J98,0)))</f>
        <v>2</v>
      </c>
      <c r="L98" s="15">
        <f ca="1">IF(F98="","",IF(F98=VLOOKUP(A98,スキル!$A:$K,11,0),"Ａ",IF(F98=VLOOKUP(A98,スキル!$A:$K,11,0)-1,0,SUM(OFFSET(スキル!$A$2,MATCH(A98,スキル!$A$3:$A$1048576,0),F98+4,1,5-F98)))))</f>
        <v>25</v>
      </c>
      <c r="M98" s="15">
        <f ca="1">IF(F98="",VLOOKUP(A98,スキル!$A:$K,10,0),IF(F98=VLOOKUP(A98,スキル!$A:$K,11,0),"Ｘ",K98+L98))</f>
        <v>27</v>
      </c>
      <c r="N98" s="15">
        <f>IF(C98="イベ","-",VLOOKUP(A98,スキル!$A:$K,10,0)*IF(C98="ハピ",10000,30000))</f>
        <v>870000</v>
      </c>
      <c r="O98" s="15">
        <f t="shared" ca="1" si="1"/>
        <v>60000</v>
      </c>
      <c r="P98" s="15">
        <f ca="1">IF(C98="イベ","-",IF(F98=VLOOKUP(A98,スキル!$A:$K,11,0),0,IF(C98="ハピ",M98*10000,M98*30000)))</f>
        <v>810000</v>
      </c>
      <c r="Q98" s="15" t="str">
        <f>VLOOKUP(A98,スキル!$A$3:$M$1000,13,0)</f>
        <v>デンゲキに沿ってツムを消すよ！</v>
      </c>
    </row>
    <row r="99" spans="1:17" ht="18" customHeight="1">
      <c r="A99" s="13">
        <v>97</v>
      </c>
      <c r="B99" s="14"/>
      <c r="C99" s="14" t="s">
        <v>49</v>
      </c>
      <c r="D99" s="14" t="s">
        <v>169</v>
      </c>
      <c r="E99" s="8" t="str">
        <f t="shared" si="0"/>
        <v>イベ</v>
      </c>
      <c r="F99" s="15"/>
      <c r="G99" s="15"/>
      <c r="H99" s="15" t="str">
        <f>IF(F99="","",IF(F99=VLOOKUP(A99,スキル!$A:$K,11,0),"ス",VLOOKUP(A99,スキル!$A:$J,F99+4,FALSE)))</f>
        <v/>
      </c>
      <c r="I99" s="15" t="str">
        <f>IF(F99="","",IF(F99=VLOOKUP(A99,スキル!$A:$K,11,0),"キ",100/H99))</f>
        <v/>
      </c>
      <c r="J99" s="15" t="str">
        <f>IF(F99="","",IF(F99=VLOOKUP(A99,スキル!$A:$K,11,0),"ル",ROUND(G99/I99,1)))</f>
        <v/>
      </c>
      <c r="K99" s="15" t="str">
        <f>IF(F99="","",IF(F99=VLOOKUP(A99,スキル!$A:$K,11,0),"Ｍ",ROUND(H99-J99,0)))</f>
        <v/>
      </c>
      <c r="L99" s="15" t="str">
        <f ca="1">IF(F99="","",IF(F99=VLOOKUP(A99,スキル!$A:$K,11,0),"Ａ",IF(F99=VLOOKUP(A99,スキル!$A:$K,11,0)-1,0,SUM(OFFSET(スキル!$A$2,MATCH(A99,スキル!$A$3:$A$1048576,0),F99+4,1,5-F99)))))</f>
        <v/>
      </c>
      <c r="M99" s="15">
        <f>IF(F99="",VLOOKUP(A99,スキル!$A:$K,10,0),IF(F99=VLOOKUP(A99,スキル!$A:$K,11,0),"Ｘ",K99+L99))</f>
        <v>9</v>
      </c>
      <c r="N99" s="15" t="str">
        <f>IF(C99="イベ","-",VLOOKUP(A99,スキル!$A:$K,10,0)*IF(C99="ハピ",10000,30000))</f>
        <v>-</v>
      </c>
      <c r="O99" s="15" t="str">
        <f t="shared" si="1"/>
        <v>-</v>
      </c>
      <c r="P99" s="15" t="str">
        <f>IF(C99="イベ","-",IF(F99=VLOOKUP(A99,スキル!$A:$K,11,0),0,IF(C99="ハピ",M99*10000,M99*30000)))</f>
        <v>-</v>
      </c>
      <c r="Q99" s="15" t="str">
        <f>VLOOKUP(A99,スキル!$A$3:$M$1000,13,0)</f>
        <v>横ライン状にツムを消すよ！</v>
      </c>
    </row>
    <row r="100" spans="1:17" ht="18" customHeight="1">
      <c r="A100" s="13">
        <v>98</v>
      </c>
      <c r="B100" s="14"/>
      <c r="C100" s="14" t="s">
        <v>46</v>
      </c>
      <c r="D100" s="14" t="s">
        <v>170</v>
      </c>
      <c r="E100" s="8" t="str">
        <f t="shared" si="0"/>
        <v>期間1</v>
      </c>
      <c r="F100" s="15">
        <v>1</v>
      </c>
      <c r="G100" s="15">
        <v>0</v>
      </c>
      <c r="H100" s="15">
        <f>IF(F100="","",IF(F100=VLOOKUP(A100,スキル!$A:$K,11,0),"ス",VLOOKUP(A100,スキル!$A:$J,F100+4,FALSE)))</f>
        <v>1</v>
      </c>
      <c r="I100" s="15">
        <f>IF(F100="","",IF(F100=VLOOKUP(A100,スキル!$A:$K,11,0),"キ",100/H100))</f>
        <v>100</v>
      </c>
      <c r="J100" s="15">
        <f>IF(F100="","",IF(F100=VLOOKUP(A100,スキル!$A:$K,11,0),"ル",ROUND(G100/I100,1)))</f>
        <v>0</v>
      </c>
      <c r="K100" s="15">
        <f>IF(F100="","",IF(F100=VLOOKUP(A100,スキル!$A:$K,11,0),"Ｍ",ROUND(H100-J100,0)))</f>
        <v>1</v>
      </c>
      <c r="L100" s="15">
        <f ca="1">IF(F100="","",IF(F100=VLOOKUP(A100,スキル!$A:$K,11,0),"Ａ",IF(F100=VLOOKUP(A100,スキル!$A:$K,11,0)-1,0,SUM(OFFSET(スキル!$A$2,MATCH(A100,スキル!$A$3:$A$1048576,0),F100+4,1,5-F100)))))</f>
        <v>33</v>
      </c>
      <c r="M100" s="15">
        <f ca="1">IF(F100="",VLOOKUP(A100,スキル!$A:$K,10,0),IF(F100=VLOOKUP(A100,スキル!$A:$K,11,0),"Ｘ",K100+L100))</f>
        <v>34</v>
      </c>
      <c r="N100" s="15">
        <f>IF(C100="イベ","-",VLOOKUP(A100,スキル!$A:$K,10,0)*IF(C100="ハピ",10000,30000))</f>
        <v>1050000</v>
      </c>
      <c r="O100" s="15">
        <f t="shared" ca="1" si="1"/>
        <v>30000</v>
      </c>
      <c r="P100" s="15">
        <f ca="1">IF(C100="イベ","-",IF(F100=VLOOKUP(A100,スキル!$A:$K,11,0),0,IF(C100="ハピ",M100*10000,M100*30000)))</f>
        <v>1020000</v>
      </c>
      <c r="Q100" s="15" t="str">
        <f>VLOOKUP(A100,スキル!$A$3:$M$1000,13,0)</f>
        <v>時間停止中に繋げたツムが1チェーンになるよ</v>
      </c>
    </row>
    <row r="101" spans="1:17" ht="18" customHeight="1">
      <c r="A101" s="13">
        <v>99</v>
      </c>
      <c r="B101" s="14"/>
      <c r="C101" s="14" t="s">
        <v>46</v>
      </c>
      <c r="D101" s="14" t="s">
        <v>171</v>
      </c>
      <c r="E101" s="8" t="str">
        <f t="shared" si="0"/>
        <v>期間2</v>
      </c>
      <c r="F101" s="15">
        <v>2</v>
      </c>
      <c r="G101" s="15">
        <v>0</v>
      </c>
      <c r="H101" s="15">
        <f>IF(F101="","",IF(F101=VLOOKUP(A101,スキル!$A:$K,11,0),"ス",VLOOKUP(A101,スキル!$A:$J,F101+4,FALSE)))</f>
        <v>2</v>
      </c>
      <c r="I101" s="15">
        <f>IF(F101="","",IF(F101=VLOOKUP(A101,スキル!$A:$K,11,0),"キ",100/H101))</f>
        <v>50</v>
      </c>
      <c r="J101" s="15">
        <f>IF(F101="","",IF(F101=VLOOKUP(A101,スキル!$A:$K,11,0),"ル",ROUND(G101/I101,1)))</f>
        <v>0</v>
      </c>
      <c r="K101" s="15">
        <f>IF(F101="","",IF(F101=VLOOKUP(A101,スキル!$A:$K,11,0),"Ｍ",ROUND(H101-J101,0)))</f>
        <v>2</v>
      </c>
      <c r="L101" s="15">
        <f ca="1">IF(F101="","",IF(F101=VLOOKUP(A101,スキル!$A:$K,11,0),"Ａ",IF(F101=VLOOKUP(A101,スキル!$A:$K,11,0)-1,0,SUM(OFFSET(スキル!$A$2,MATCH(A101,スキル!$A$3:$A$1048576,0),F101+4,1,5-F101)))))</f>
        <v>32</v>
      </c>
      <c r="M101" s="15">
        <f ca="1">IF(F101="",VLOOKUP(A101,スキル!$A:$K,10,0),IF(F101=VLOOKUP(A101,スキル!$A:$K,11,0),"Ｘ",K101+L101))</f>
        <v>34</v>
      </c>
      <c r="N101" s="15">
        <f>IF(C101="イベ","-",VLOOKUP(A101,スキル!$A:$K,10,0)*IF(C101="ハピ",10000,30000))</f>
        <v>1080000</v>
      </c>
      <c r="O101" s="15">
        <f t="shared" ca="1" si="1"/>
        <v>60000</v>
      </c>
      <c r="P101" s="15">
        <f ca="1">IF(C101="イベ","-",IF(F101=VLOOKUP(A101,スキル!$A:$K,11,0),0,IF(C101="ハピ",M101*10000,M101*30000)))</f>
        <v>1020000</v>
      </c>
      <c r="Q101" s="15" t="str">
        <f>VLOOKUP(A101,スキル!$A$3:$M$1000,13,0)</f>
        <v>なぞった方向に消すよ！　ゆっくりなぞると太く消すよ！</v>
      </c>
    </row>
    <row r="102" spans="1:17" ht="18" customHeight="1">
      <c r="A102" s="13">
        <v>100</v>
      </c>
      <c r="B102" s="14"/>
      <c r="C102" s="14" t="s">
        <v>46</v>
      </c>
      <c r="D102" s="14" t="s">
        <v>173</v>
      </c>
      <c r="E102" s="8" t="str">
        <f t="shared" si="0"/>
        <v>期間2</v>
      </c>
      <c r="F102" s="15">
        <v>2</v>
      </c>
      <c r="G102" s="15">
        <v>50</v>
      </c>
      <c r="H102" s="15">
        <f>IF(F102="","",IF(F102=VLOOKUP(A102,スキル!$A:$K,11,0),"ス",VLOOKUP(A102,スキル!$A:$J,F102+4,FALSE)))</f>
        <v>2</v>
      </c>
      <c r="I102" s="15">
        <f>IF(F102="","",IF(F102=VLOOKUP(A102,スキル!$A:$K,11,0),"キ",100/H102))</f>
        <v>50</v>
      </c>
      <c r="J102" s="15">
        <f>IF(F102="","",IF(F102=VLOOKUP(A102,スキル!$A:$K,11,0),"ル",ROUND(G102/I102,1)))</f>
        <v>1</v>
      </c>
      <c r="K102" s="15">
        <f>IF(F102="","",IF(F102=VLOOKUP(A102,スキル!$A:$K,11,0),"Ｍ",ROUND(H102-J102,0)))</f>
        <v>1</v>
      </c>
      <c r="L102" s="15">
        <f ca="1">IF(F102="","",IF(F102=VLOOKUP(A102,スキル!$A:$K,11,0),"Ａ",IF(F102=VLOOKUP(A102,スキル!$A:$K,11,0)-1,0,SUM(OFFSET(スキル!$A$2,MATCH(A102,スキル!$A$3:$A$1048576,0),F102+4,1,5-F102)))))</f>
        <v>25</v>
      </c>
      <c r="M102" s="15">
        <f ca="1">IF(F102="",VLOOKUP(A102,スキル!$A:$K,10,0),IF(F102=VLOOKUP(A102,スキル!$A:$K,11,0),"Ｘ",K102+L102))</f>
        <v>26</v>
      </c>
      <c r="N102" s="15">
        <f>IF(C102="イベ","-",VLOOKUP(A102,スキル!$A:$K,10,0)*IF(C102="ハピ",10000,30000))</f>
        <v>870000</v>
      </c>
      <c r="O102" s="15">
        <f t="shared" ca="1" si="1"/>
        <v>90000</v>
      </c>
      <c r="P102" s="15">
        <f ca="1">IF(C102="イベ","-",IF(F102=VLOOKUP(A102,スキル!$A:$K,11,0),0,IF(C102="ハピ",M102*10000,M102*30000)))</f>
        <v>780000</v>
      </c>
      <c r="Q102" s="15" t="str">
        <f>VLOOKUP(A102,スキル!$A$3:$M$1000,13,0)</f>
        <v>画面下のツムをまとめて消すよ！</v>
      </c>
    </row>
    <row r="103" spans="1:17" ht="18" customHeight="1">
      <c r="A103" s="13">
        <v>101</v>
      </c>
      <c r="B103" s="14"/>
      <c r="C103" s="14" t="s">
        <v>46</v>
      </c>
      <c r="D103" s="14" t="s">
        <v>174</v>
      </c>
      <c r="E103" s="8" t="str">
        <f t="shared" si="0"/>
        <v>期間2</v>
      </c>
      <c r="F103" s="15">
        <v>2</v>
      </c>
      <c r="G103" s="15">
        <v>0</v>
      </c>
      <c r="H103" s="15">
        <f>IF(F103="","",IF(F103=VLOOKUP(A103,スキル!$A:$K,11,0),"ス",VLOOKUP(A103,スキル!$A:$J,F103+4,FALSE)))</f>
        <v>2</v>
      </c>
      <c r="I103" s="15">
        <f>IF(F103="","",IF(F103=VLOOKUP(A103,スキル!$A:$K,11,0),"キ",100/H103))</f>
        <v>50</v>
      </c>
      <c r="J103" s="15">
        <f>IF(F103="","",IF(F103=VLOOKUP(A103,スキル!$A:$K,11,0),"ル",ROUND(G103/I103,1)))</f>
        <v>0</v>
      </c>
      <c r="K103" s="15">
        <f>IF(F103="","",IF(F103=VLOOKUP(A103,スキル!$A:$K,11,0),"Ｍ",ROUND(H103-J103,0)))</f>
        <v>2</v>
      </c>
      <c r="L103" s="15">
        <f ca="1">IF(F103="","",IF(F103=VLOOKUP(A103,スキル!$A:$K,11,0),"Ａ",IF(F103=VLOOKUP(A103,スキル!$A:$K,11,0)-1,0,SUM(OFFSET(スキル!$A$2,MATCH(A103,スキル!$A$3:$A$1048576,0),F103+4,1,5-F103)))))</f>
        <v>28</v>
      </c>
      <c r="M103" s="15">
        <f ca="1">IF(F103="",VLOOKUP(A103,スキル!$A:$K,10,0),IF(F103=VLOOKUP(A103,スキル!$A:$K,11,0),"Ｘ",K103+L103))</f>
        <v>30</v>
      </c>
      <c r="N103" s="15">
        <f>IF(C103="イベ","-",VLOOKUP(A103,スキル!$A:$K,10,0)*IF(C103="ハピ",10000,30000))</f>
        <v>960000</v>
      </c>
      <c r="O103" s="15">
        <f t="shared" ca="1" si="1"/>
        <v>60000</v>
      </c>
      <c r="P103" s="15">
        <f ca="1">IF(C103="イベ","-",IF(F103=VLOOKUP(A103,スキル!$A:$K,11,0),0,IF(C103="ハピ",M103*10000,M103*30000)))</f>
        <v>900000</v>
      </c>
      <c r="Q103" s="15" t="str">
        <f>VLOOKUP(A103,スキル!$A$3:$M$1000,13,0)</f>
        <v>横ライン状にツムを消すよ！</v>
      </c>
    </row>
    <row r="104" spans="1:17" ht="18" customHeight="1">
      <c r="A104" s="13">
        <v>102</v>
      </c>
      <c r="B104" s="14"/>
      <c r="C104" s="14" t="s">
        <v>46</v>
      </c>
      <c r="D104" s="14" t="s">
        <v>175</v>
      </c>
      <c r="E104" s="8" t="str">
        <f t="shared" si="0"/>
        <v>期間2</v>
      </c>
      <c r="F104" s="15">
        <v>2</v>
      </c>
      <c r="G104" s="15">
        <v>0</v>
      </c>
      <c r="H104" s="15">
        <f>IF(F104="","",IF(F104=VLOOKUP(A104,スキル!$A:$K,11,0),"ス",VLOOKUP(A104,スキル!$A:$J,F104+4,FALSE)))</f>
        <v>2</v>
      </c>
      <c r="I104" s="15">
        <f>IF(F104="","",IF(F104=VLOOKUP(A104,スキル!$A:$K,11,0),"キ",100/H104))</f>
        <v>50</v>
      </c>
      <c r="J104" s="15">
        <f>IF(F104="","",IF(F104=VLOOKUP(A104,スキル!$A:$K,11,0),"ル",ROUND(G104/I104,1)))</f>
        <v>0</v>
      </c>
      <c r="K104" s="15">
        <f>IF(F104="","",IF(F104=VLOOKUP(A104,スキル!$A:$K,11,0),"Ｍ",ROUND(H104-J104,0)))</f>
        <v>2</v>
      </c>
      <c r="L104" s="15">
        <f ca="1">IF(F104="","",IF(F104=VLOOKUP(A104,スキル!$A:$K,11,0),"Ａ",IF(F104=VLOOKUP(A104,スキル!$A:$K,11,0)-1,0,SUM(OFFSET(スキル!$A$2,MATCH(A104,スキル!$A$3:$A$1048576,0),F104+4,1,5-F104)))))</f>
        <v>32</v>
      </c>
      <c r="M104" s="15">
        <f ca="1">IF(F104="",VLOOKUP(A104,スキル!$A:$K,10,0),IF(F104=VLOOKUP(A104,スキル!$A:$K,11,0),"Ｘ",K104+L104))</f>
        <v>34</v>
      </c>
      <c r="N104" s="15">
        <f>IF(C104="イベ","-",VLOOKUP(A104,スキル!$A:$K,10,0)*IF(C104="ハピ",10000,30000))</f>
        <v>1080000</v>
      </c>
      <c r="O104" s="15">
        <f t="shared" ca="1" si="1"/>
        <v>60000</v>
      </c>
      <c r="P104" s="15">
        <f ca="1">IF(C104="イベ","-",IF(F104=VLOOKUP(A104,スキル!$A:$K,11,0),0,IF(C104="ハピ",M104*10000,M104*30000)))</f>
        <v>1020000</v>
      </c>
      <c r="Q104" s="15" t="str">
        <f>VLOOKUP(A104,スキル!$A$3:$M$1000,13,0)</f>
        <v>逆T字状にツムを消すよ！</v>
      </c>
    </row>
    <row r="105" spans="1:17" ht="18" customHeight="1">
      <c r="A105" s="13">
        <v>103</v>
      </c>
      <c r="B105" s="14"/>
      <c r="C105" s="14" t="s">
        <v>46</v>
      </c>
      <c r="D105" s="14" t="s">
        <v>177</v>
      </c>
      <c r="E105" s="8" t="str">
        <f t="shared" si="0"/>
        <v>期間</v>
      </c>
      <c r="F105" s="15"/>
      <c r="G105" s="15"/>
      <c r="H105" s="15" t="str">
        <f>IF(F105="","",IF(F105=VLOOKUP(A105,スキル!$A:$K,11,0),"ス",VLOOKUP(A105,スキル!$A:$J,F105+4,FALSE)))</f>
        <v/>
      </c>
      <c r="I105" s="15" t="str">
        <f>IF(F105="","",IF(F105=VLOOKUP(A105,スキル!$A:$K,11,0),"キ",100/H105))</f>
        <v/>
      </c>
      <c r="J105" s="15" t="str">
        <f>IF(F105="","",IF(F105=VLOOKUP(A105,スキル!$A:$K,11,0),"ル",ROUND(G105/I105,1)))</f>
        <v/>
      </c>
      <c r="K105" s="15" t="str">
        <f>IF(F105="","",IF(F105=VLOOKUP(A105,スキル!$A:$K,11,0),"Ｍ",ROUND(H105-J105,0)))</f>
        <v/>
      </c>
      <c r="L105" s="15" t="str">
        <f ca="1">IF(F105="","",IF(F105=VLOOKUP(A105,スキル!$A:$K,11,0),"Ａ",IF(F105=VLOOKUP(A105,スキル!$A:$K,11,0)-1,0,SUM(OFFSET(スキル!$A$2,MATCH(A105,スキル!$A$3:$A$1048576,0),F105+4,1,5-F105)))))</f>
        <v/>
      </c>
      <c r="M105" s="15">
        <f>IF(F105="",VLOOKUP(A105,スキル!$A:$K,10,0),IF(F105=VLOOKUP(A105,スキル!$A:$K,11,0),"Ｘ",K105+L105))</f>
        <v>32</v>
      </c>
      <c r="N105" s="15">
        <f>IF(C105="イベ","-",VLOOKUP(A105,スキル!$A:$K,10,0)*IF(C105="ハピ",10000,30000))</f>
        <v>960000</v>
      </c>
      <c r="O105" s="15">
        <f t="shared" si="1"/>
        <v>0</v>
      </c>
      <c r="P105" s="15">
        <f>IF(C105="イベ","-",IF(F105=VLOOKUP(A105,スキル!$A:$K,11,0),0,IF(C105="ハピ",M105*10000,M105*30000)))</f>
        <v>960000</v>
      </c>
      <c r="Q105" s="15" t="str">
        <f>VLOOKUP(A105,スキル!$A$3:$M$1000,13,0)</f>
        <v>描いた絵にそってツムを消すよ！</v>
      </c>
    </row>
    <row r="106" spans="1:17" ht="18" customHeight="1">
      <c r="A106" s="13">
        <v>104</v>
      </c>
      <c r="B106" s="14"/>
      <c r="C106" s="14" t="s">
        <v>46</v>
      </c>
      <c r="D106" s="14" t="s">
        <v>179</v>
      </c>
      <c r="E106" s="8" t="str">
        <f t="shared" si="0"/>
        <v>期間</v>
      </c>
      <c r="F106" s="15"/>
      <c r="G106" s="15"/>
      <c r="H106" s="15" t="str">
        <f>IF(F106="","",IF(F106=VLOOKUP(A106,スキル!$A:$K,11,0),"ス",VLOOKUP(A106,スキル!$A:$J,F106+4,FALSE)))</f>
        <v/>
      </c>
      <c r="I106" s="15" t="str">
        <f>IF(F106="","",IF(F106=VLOOKUP(A106,スキル!$A:$K,11,0),"キ",100/H106))</f>
        <v/>
      </c>
      <c r="J106" s="15" t="str">
        <f>IF(F106="","",IF(F106=VLOOKUP(A106,スキル!$A:$K,11,0),"ル",ROUND(G106/I106,1)))</f>
        <v/>
      </c>
      <c r="K106" s="15" t="str">
        <f>IF(F106="","",IF(F106=VLOOKUP(A106,スキル!$A:$K,11,0),"Ｍ",ROUND(H106-J106,0)))</f>
        <v/>
      </c>
      <c r="L106" s="15" t="str">
        <f ca="1">IF(F106="","",IF(F106=VLOOKUP(A106,スキル!$A:$K,11,0),"Ａ",IF(F106=VLOOKUP(A106,スキル!$A:$K,11,0)-1,0,SUM(OFFSET(スキル!$A$2,MATCH(A106,スキル!$A$3:$A$1048576,0),F106+4,1,5-F106)))))</f>
        <v/>
      </c>
      <c r="M106" s="15">
        <f>IF(F106="",VLOOKUP(A106,スキル!$A:$K,10,0),IF(F106=VLOOKUP(A106,スキル!$A:$K,11,0),"Ｘ",K106+L106))</f>
        <v>29</v>
      </c>
      <c r="N106" s="15">
        <f>IF(C106="イベ","-",VLOOKUP(A106,スキル!$A:$K,10,0)*IF(C106="ハピ",10000,30000))</f>
        <v>870000</v>
      </c>
      <c r="O106" s="15">
        <f t="shared" si="1"/>
        <v>0</v>
      </c>
      <c r="P106" s="15">
        <f>IF(C106="イベ","-",IF(F106=VLOOKUP(A106,スキル!$A:$K,11,0),0,IF(C106="ハピ",M106*10000,M106*30000)))</f>
        <v>870000</v>
      </c>
      <c r="Q106" s="15" t="str">
        <f>VLOOKUP(A106,スキル!$A$3:$M$1000,13,0)</f>
        <v>ハート状にツムを消すよ！</v>
      </c>
    </row>
    <row r="107" spans="1:17" ht="18" customHeight="1">
      <c r="A107" s="13">
        <v>105</v>
      </c>
      <c r="B107" s="14"/>
      <c r="C107" s="14" t="s">
        <v>49</v>
      </c>
      <c r="D107" s="14" t="s">
        <v>180</v>
      </c>
      <c r="E107" s="8" t="str">
        <f t="shared" si="0"/>
        <v>イベ1</v>
      </c>
      <c r="F107" s="15">
        <v>1</v>
      </c>
      <c r="G107" s="15">
        <v>0</v>
      </c>
      <c r="H107" s="15">
        <f>IF(F107="","",IF(F107=VLOOKUP(A107,スキル!$A:$K,11,0),"ス",VLOOKUP(A107,スキル!$A:$J,F107+4,FALSE)))</f>
        <v>1</v>
      </c>
      <c r="I107" s="15">
        <f>IF(F107="","",IF(F107=VLOOKUP(A107,スキル!$A:$K,11,0),"キ",100/H107))</f>
        <v>100</v>
      </c>
      <c r="J107" s="15">
        <f>IF(F107="","",IF(F107=VLOOKUP(A107,スキル!$A:$K,11,0),"ル",ROUND(G107/I107,1)))</f>
        <v>0</v>
      </c>
      <c r="K107" s="15">
        <f>IF(F107="","",IF(F107=VLOOKUP(A107,スキル!$A:$K,11,0),"Ｍ",ROUND(H107-J107,0)))</f>
        <v>1</v>
      </c>
      <c r="L107" s="15">
        <f ca="1">IF(F107="","",IF(F107=VLOOKUP(A107,スキル!$A:$K,11,0),"Ａ",IF(F107=VLOOKUP(A107,スキル!$A:$K,11,0)-1,0,SUM(OFFSET(スキル!$A$2,MATCH(A107,スキル!$A$3:$A$1048576,0),F107+4,1,5-F107)))))</f>
        <v>27</v>
      </c>
      <c r="M107" s="15">
        <f ca="1">IF(F107="",VLOOKUP(A107,スキル!$A:$K,10,0),IF(F107=VLOOKUP(A107,スキル!$A:$K,11,0),"Ｘ",K107+L107))</f>
        <v>28</v>
      </c>
      <c r="N107" s="15" t="str">
        <f>IF(C107="イベ","-",VLOOKUP(A107,スキル!$A:$K,10,0)*IF(C107="ハピ",10000,30000))</f>
        <v>-</v>
      </c>
      <c r="O107" s="15" t="str">
        <f t="shared" si="1"/>
        <v>-</v>
      </c>
      <c r="P107" s="15" t="str">
        <f>IF(C107="イベ","-",IF(F107=VLOOKUP(A107,スキル!$A:$K,11,0),0,IF(C107="ハピ",M107*10000,M107*30000)))</f>
        <v>-</v>
      </c>
      <c r="Q107" s="15" t="str">
        <f>VLOOKUP(A107,スキル!$A$3:$M$1000,13,0)</f>
        <v>大きなスフレが発生するよ！</v>
      </c>
    </row>
    <row r="108" spans="1:17" ht="18" customHeight="1">
      <c r="A108" s="13">
        <v>106</v>
      </c>
      <c r="B108" s="14"/>
      <c r="C108" s="14" t="s">
        <v>46</v>
      </c>
      <c r="D108" s="14" t="s">
        <v>182</v>
      </c>
      <c r="E108" s="8" t="str">
        <f t="shared" si="0"/>
        <v>期間2</v>
      </c>
      <c r="F108" s="15">
        <v>2</v>
      </c>
      <c r="G108" s="15">
        <v>50</v>
      </c>
      <c r="H108" s="15">
        <f>IF(F108="","",IF(F108=VLOOKUP(A108,スキル!$A:$K,11,0),"ス",VLOOKUP(A108,スキル!$A:$J,F108+4,FALSE)))</f>
        <v>2</v>
      </c>
      <c r="I108" s="15">
        <f>IF(F108="","",IF(F108=VLOOKUP(A108,スキル!$A:$K,11,0),"キ",100/H108))</f>
        <v>50</v>
      </c>
      <c r="J108" s="15">
        <f>IF(F108="","",IF(F108=VLOOKUP(A108,スキル!$A:$K,11,0),"ル",ROUND(G108/I108,1)))</f>
        <v>1</v>
      </c>
      <c r="K108" s="15">
        <f>IF(F108="","",IF(F108=VLOOKUP(A108,スキル!$A:$K,11,0),"Ｍ",ROUND(H108-J108,0)))</f>
        <v>1</v>
      </c>
      <c r="L108" s="15">
        <f ca="1">IF(F108="","",IF(F108=VLOOKUP(A108,スキル!$A:$K,11,0),"Ａ",IF(F108=VLOOKUP(A108,スキル!$A:$K,11,0)-1,0,SUM(OFFSET(スキル!$A$2,MATCH(A108,スキル!$A$3:$A$1048576,0),F108+4,1,5-F108)))))</f>
        <v>25</v>
      </c>
      <c r="M108" s="15">
        <f ca="1">IF(F108="",VLOOKUP(A108,スキル!$A:$K,10,0),IF(F108=VLOOKUP(A108,スキル!$A:$K,11,0),"Ｘ",K108+L108))</f>
        <v>26</v>
      </c>
      <c r="N108" s="15">
        <f>IF(C108="イベ","-",VLOOKUP(A108,スキル!$A:$K,10,0)*IF(C108="ハピ",10000,30000))</f>
        <v>870000</v>
      </c>
      <c r="O108" s="15">
        <f t="shared" ca="1" si="1"/>
        <v>90000</v>
      </c>
      <c r="P108" s="15">
        <f ca="1">IF(C108="イベ","-",IF(F108=VLOOKUP(A108,スキル!$A:$K,11,0),0,IF(C108="ハピ",M108*10000,M108*30000)))</f>
        <v>780000</v>
      </c>
      <c r="Q108" s="15" t="str">
        <f>VLOOKUP(A108,スキル!$A$3:$M$1000,13,0)</f>
        <v>横ライン状にツムを消すよ！</v>
      </c>
    </row>
    <row r="109" spans="1:17" ht="18" customHeight="1">
      <c r="A109" s="13">
        <v>107</v>
      </c>
      <c r="B109" s="14"/>
      <c r="C109" s="14" t="s">
        <v>46</v>
      </c>
      <c r="D109" s="14" t="s">
        <v>183</v>
      </c>
      <c r="E109" s="8" t="str">
        <f t="shared" si="0"/>
        <v>期間</v>
      </c>
      <c r="F109" s="15"/>
      <c r="G109" s="15"/>
      <c r="H109" s="15" t="str">
        <f>IF(F109="","",IF(F109=VLOOKUP(A109,スキル!$A:$K,11,0),"ス",VLOOKUP(A109,スキル!$A:$J,F109+4,FALSE)))</f>
        <v/>
      </c>
      <c r="I109" s="15" t="str">
        <f>IF(F109="","",IF(F109=VLOOKUP(A109,スキル!$A:$K,11,0),"キ",100/H109))</f>
        <v/>
      </c>
      <c r="J109" s="15" t="str">
        <f>IF(F109="","",IF(F109=VLOOKUP(A109,スキル!$A:$K,11,0),"ル",ROUND(G109/I109,1)))</f>
        <v/>
      </c>
      <c r="K109" s="15" t="str">
        <f>IF(F109="","",IF(F109=VLOOKUP(A109,スキル!$A:$K,11,0),"Ｍ",ROUND(H109-J109,0)))</f>
        <v/>
      </c>
      <c r="L109" s="15" t="str">
        <f ca="1">IF(F109="","",IF(F109=VLOOKUP(A109,スキル!$A:$K,11,0),"Ａ",IF(F109=VLOOKUP(A109,スキル!$A:$K,11,0)-1,0,SUM(OFFSET(スキル!$A$2,MATCH(A109,スキル!$A$3:$A$1048576,0),F109+4,1,5-F109)))))</f>
        <v/>
      </c>
      <c r="M109" s="15">
        <f>IF(F109="",VLOOKUP(A109,スキル!$A:$K,10,0),IF(F109=VLOOKUP(A109,スキル!$A:$K,11,0),"Ｘ",K109+L109))</f>
        <v>32</v>
      </c>
      <c r="N109" s="15">
        <f>IF(C109="イベ","-",VLOOKUP(A109,スキル!$A:$K,10,0)*IF(C109="ハピ",10000,30000))</f>
        <v>960000</v>
      </c>
      <c r="O109" s="15">
        <f t="shared" si="1"/>
        <v>0</v>
      </c>
      <c r="P109" s="15">
        <f>IF(C109="イベ","-",IF(F109=VLOOKUP(A109,スキル!$A:$K,11,0),0,IF(C109="ハピ",M109*10000,M109*30000)))</f>
        <v>960000</v>
      </c>
      <c r="Q109" s="15" t="str">
        <f>VLOOKUP(A109,スキル!$A$3:$M$1000,13,0)</f>
        <v>クラリスと一緒に消せる高得点チップ＆デールがでるよ！</v>
      </c>
    </row>
    <row r="110" spans="1:17" ht="18" customHeight="1">
      <c r="A110" s="13">
        <v>108</v>
      </c>
      <c r="B110" s="13">
        <v>45</v>
      </c>
      <c r="C110" s="14" t="s">
        <v>38</v>
      </c>
      <c r="D110" s="14" t="s">
        <v>185</v>
      </c>
      <c r="E110" s="8" t="str">
        <f t="shared" si="0"/>
        <v>常駐16</v>
      </c>
      <c r="F110" s="15">
        <v>5</v>
      </c>
      <c r="G110" s="15">
        <v>43</v>
      </c>
      <c r="H110" s="15">
        <f>IF(F110="","",IF(F110=VLOOKUP(A110,スキル!$A:$K,11,0),"ス",VLOOKUP(A110,スキル!$A:$J,F110+4,FALSE)))</f>
        <v>16</v>
      </c>
      <c r="I110" s="15">
        <f>IF(F110="","",IF(F110=VLOOKUP(A110,スキル!$A:$K,11,0),"キ",100/H110))</f>
        <v>6.25</v>
      </c>
      <c r="J110" s="15">
        <f>IF(F110="","",IF(F110=VLOOKUP(A110,スキル!$A:$K,11,0),"ル",ROUND(G110/I110,1)))</f>
        <v>6.9</v>
      </c>
      <c r="K110" s="15">
        <f>IF(F110="","",IF(F110=VLOOKUP(A110,スキル!$A:$K,11,0),"Ｍ",ROUND(H110-J110,0)))</f>
        <v>9</v>
      </c>
      <c r="L110" s="15">
        <f ca="1">IF(F110="","",IF(F110=VLOOKUP(A110,スキル!$A:$K,11,0),"Ａ",IF(F110=VLOOKUP(A110,スキル!$A:$K,11,0)-1,0,SUM(OFFSET(スキル!$A$2,MATCH(A110,スキル!$A$3:$A$1048576,0),F110+4,1,5-F110)))))</f>
        <v>0</v>
      </c>
      <c r="M110" s="15">
        <f ca="1">IF(F110="",VLOOKUP(A110,スキル!$A:$K,10,0),IF(F110=VLOOKUP(A110,スキル!$A:$K,11,0),"Ｘ",K110+L110))</f>
        <v>9</v>
      </c>
      <c r="N110" s="15">
        <f>IF(C110="イベ","-",VLOOKUP(A110,スキル!$A:$K,10,0)*IF(C110="ハピ",10000,30000))</f>
        <v>960000</v>
      </c>
      <c r="O110" s="15">
        <f t="shared" ca="1" si="1"/>
        <v>690000</v>
      </c>
      <c r="P110" s="15">
        <f ca="1">IF(C110="イベ","-",IF(F110=VLOOKUP(A110,スキル!$A:$K,11,0),0,IF(C110="ハピ",M110*10000,M110*30000)))</f>
        <v>270000</v>
      </c>
      <c r="Q110" s="15" t="str">
        <f>VLOOKUP(A110,スキル!$A$3:$M$1000,13,0)</f>
        <v>出てきた小人をタップ 周りのツムを消すよ！</v>
      </c>
    </row>
    <row r="111" spans="1:17" ht="18" customHeight="1">
      <c r="A111" s="13">
        <v>109</v>
      </c>
      <c r="B111" s="13">
        <v>46</v>
      </c>
      <c r="C111" s="14" t="s">
        <v>38</v>
      </c>
      <c r="D111" s="14" t="s">
        <v>187</v>
      </c>
      <c r="E111" s="8" t="str">
        <f t="shared" si="0"/>
        <v>常駐8</v>
      </c>
      <c r="F111" s="15">
        <v>4</v>
      </c>
      <c r="G111" s="15">
        <v>25</v>
      </c>
      <c r="H111" s="15">
        <f>IF(F111="","",IF(F111=VLOOKUP(A111,スキル!$A:$K,11,0),"ス",VLOOKUP(A111,スキル!$A:$J,F111+4,FALSE)))</f>
        <v>8</v>
      </c>
      <c r="I111" s="15">
        <f>IF(F111="","",IF(F111=VLOOKUP(A111,スキル!$A:$K,11,0),"キ",100/H111))</f>
        <v>12.5</v>
      </c>
      <c r="J111" s="15">
        <f>IF(F111="","",IF(F111=VLOOKUP(A111,スキル!$A:$K,11,0),"ル",ROUND(G111/I111,1)))</f>
        <v>2</v>
      </c>
      <c r="K111" s="15">
        <f>IF(F111="","",IF(F111=VLOOKUP(A111,スキル!$A:$K,11,0),"Ｍ",ROUND(H111-J111,0)))</f>
        <v>6</v>
      </c>
      <c r="L111" s="15">
        <f ca="1">IF(F111="","",IF(F111=VLOOKUP(A111,スキル!$A:$K,11,0),"Ａ",IF(F111=VLOOKUP(A111,スキル!$A:$K,11,0)-1,0,SUM(OFFSET(スキル!$A$2,MATCH(A111,スキル!$A$3:$A$1048576,0),F111+4,1,5-F111)))))</f>
        <v>16</v>
      </c>
      <c r="M111" s="15">
        <f ca="1">IF(F111="",VLOOKUP(A111,スキル!$A:$K,10,0),IF(F111=VLOOKUP(A111,スキル!$A:$K,11,0),"Ｘ",K111+L111))</f>
        <v>22</v>
      </c>
      <c r="N111" s="15">
        <f>IF(C111="イベ","-",VLOOKUP(A111,スキル!$A:$K,10,0)*IF(C111="ハピ",10000,30000))</f>
        <v>960000</v>
      </c>
      <c r="O111" s="15">
        <f t="shared" ca="1" si="1"/>
        <v>300000</v>
      </c>
      <c r="P111" s="15">
        <f ca="1">IF(C111="イベ","-",IF(F111=VLOOKUP(A111,スキル!$A:$K,11,0),0,IF(C111="ハピ",M111*10000,M111*30000)))</f>
        <v>660000</v>
      </c>
      <c r="Q111" s="15" t="str">
        <f>VLOOKUP(A111,スキル!$A$3:$M$1000,13,0)</f>
        <v>少しの間一種類のツムが高得点フィリップ王子にかわるよ！</v>
      </c>
    </row>
    <row r="112" spans="1:17" ht="18" customHeight="1">
      <c r="A112" s="13">
        <v>110</v>
      </c>
      <c r="B112" s="14"/>
      <c r="C112" s="14" t="s">
        <v>46</v>
      </c>
      <c r="D112" s="14" t="s">
        <v>189</v>
      </c>
      <c r="E112" s="8" t="str">
        <f t="shared" si="0"/>
        <v>期間8</v>
      </c>
      <c r="F112" s="15">
        <v>4</v>
      </c>
      <c r="G112" s="15">
        <v>50</v>
      </c>
      <c r="H112" s="15">
        <f>IF(F112="","",IF(F112=VLOOKUP(A112,スキル!$A:$K,11,0),"ス",VLOOKUP(A112,スキル!$A:$J,F112+4,FALSE)))</f>
        <v>8</v>
      </c>
      <c r="I112" s="15">
        <f>IF(F112="","",IF(F112=VLOOKUP(A112,スキル!$A:$K,11,0),"キ",100/H112))</f>
        <v>12.5</v>
      </c>
      <c r="J112" s="15">
        <f>IF(F112="","",IF(F112=VLOOKUP(A112,スキル!$A:$K,11,0),"ル",ROUND(G112/I112,1)))</f>
        <v>4</v>
      </c>
      <c r="K112" s="15">
        <f>IF(F112="","",IF(F112=VLOOKUP(A112,スキル!$A:$K,11,0),"Ｍ",ROUND(H112-J112,0)))</f>
        <v>4</v>
      </c>
      <c r="L112" s="15">
        <f ca="1">IF(F112="","",IF(F112=VLOOKUP(A112,スキル!$A:$K,11,0),"Ａ",IF(F112=VLOOKUP(A112,スキル!$A:$K,11,0)-1,0,SUM(OFFSET(スキル!$A$2,MATCH(A112,スキル!$A$3:$A$1048576,0),F112+4,1,5-F112)))))</f>
        <v>16</v>
      </c>
      <c r="M112" s="15">
        <f ca="1">IF(F112="",VLOOKUP(A112,スキル!$A:$K,10,0),IF(F112=VLOOKUP(A112,スキル!$A:$K,11,0),"Ｘ",K112+L112))</f>
        <v>20</v>
      </c>
      <c r="N112" s="15">
        <f>IF(C112="イベ","-",VLOOKUP(A112,スキル!$A:$K,10,0)*IF(C112="ハピ",10000,30000))</f>
        <v>960000</v>
      </c>
      <c r="O112" s="15">
        <f t="shared" ca="1" si="1"/>
        <v>360000</v>
      </c>
      <c r="P112" s="15">
        <f ca="1">IF(C112="イベ","-",IF(F112=VLOOKUP(A112,スキル!$A:$K,11,0),0,IF(C112="ハピ",M112*10000,M112*30000)))</f>
        <v>600000</v>
      </c>
      <c r="Q112" s="15" t="str">
        <f>VLOOKUP(A112,スキル!$A$3:$M$1000,13,0)</f>
        <v>縦ライン状にツムを消すよ！</v>
      </c>
    </row>
    <row r="113" spans="1:17" ht="18" customHeight="1">
      <c r="A113" s="13">
        <v>111</v>
      </c>
      <c r="B113" s="13">
        <v>47</v>
      </c>
      <c r="C113" s="14" t="s">
        <v>38</v>
      </c>
      <c r="D113" s="14" t="s">
        <v>190</v>
      </c>
      <c r="E113" s="8" t="str">
        <f t="shared" si="0"/>
        <v>常駐5</v>
      </c>
      <c r="F113" s="15">
        <v>5</v>
      </c>
      <c r="G113" s="15">
        <v>62</v>
      </c>
      <c r="H113" s="15">
        <v>5</v>
      </c>
      <c r="I113" s="15">
        <f>IF(F113="","",IF(F113=VLOOKUP(A113,スキル!$A:$K,11,0),"キ",100/H113))</f>
        <v>20</v>
      </c>
      <c r="J113" s="15">
        <f>IF(F113="","",IF(F113=VLOOKUP(A113,スキル!$A:$K,11,0),"ル",ROUND(G113/I113,1)))</f>
        <v>3.1</v>
      </c>
      <c r="K113" s="15">
        <f>IF(F113="","",IF(F113=VLOOKUP(A113,スキル!$A:$K,11,0),"Ｍ",ROUND(H113-J113,0)))</f>
        <v>2</v>
      </c>
      <c r="L113" s="15">
        <f ca="1">IF(F113="","",IF(F113=VLOOKUP(A113,スキル!$A:$K,11,0),"Ａ",IF(F113=VLOOKUP(A113,スキル!$A:$K,11,0)-1,0,SUM(OFFSET(スキル!$A$2,MATCH(A113,スキル!$A$3:$A$1048576,0),F113+4,1,5-F113)))))</f>
        <v>0</v>
      </c>
      <c r="M113" s="15">
        <f ca="1">IF(F113="",VLOOKUP(A113,スキル!$A:$K,10,0),IF(F113=VLOOKUP(A113,スキル!$A:$K,11,0),"Ｘ",K113+L113))</f>
        <v>2</v>
      </c>
      <c r="N113" s="15">
        <f>IF(C113="イベ","-",VLOOKUP(A113,スキル!$A:$K,10,0)*IF(C113="ハピ",10000,30000))</f>
        <v>960000</v>
      </c>
      <c r="O113" s="15">
        <f t="shared" ca="1" si="1"/>
        <v>900000</v>
      </c>
      <c r="P113" s="15">
        <f ca="1">IF(C113="イベ","-",IF(F113=VLOOKUP(A113,スキル!$A:$K,11,0),0,IF(C113="ハピ",M113*10000,M113*30000)))</f>
        <v>60000</v>
      </c>
      <c r="Q113" s="15" t="str">
        <f>VLOOKUP(A113,スキル!$A$3:$M$1000,13,0)</f>
        <v>画面中央のツムをまとめて消すよ！</v>
      </c>
    </row>
    <row r="114" spans="1:17" ht="18" customHeight="1">
      <c r="A114" s="13">
        <v>112</v>
      </c>
      <c r="B114" s="13">
        <v>48</v>
      </c>
      <c r="C114" s="14" t="s">
        <v>38</v>
      </c>
      <c r="D114" s="14" t="s">
        <v>191</v>
      </c>
      <c r="E114" s="8" t="str">
        <f t="shared" si="0"/>
        <v>常駐8</v>
      </c>
      <c r="F114" s="15">
        <v>4</v>
      </c>
      <c r="G114" s="15">
        <v>37</v>
      </c>
      <c r="H114" s="15">
        <f>IF(F114="","",IF(F114=VLOOKUP(A114,スキル!$A:$K,11,0),"ス",VLOOKUP(A114,スキル!$A:$J,F114+4,FALSE)))</f>
        <v>8</v>
      </c>
      <c r="I114" s="15">
        <f>IF(F114="","",IF(F114=VLOOKUP(A114,スキル!$A:$K,11,0),"キ",100/H114))</f>
        <v>12.5</v>
      </c>
      <c r="J114" s="15">
        <f>IF(F114="","",IF(F114=VLOOKUP(A114,スキル!$A:$K,11,0),"ル",ROUND(G114/I114,1)))</f>
        <v>3</v>
      </c>
      <c r="K114" s="15">
        <f>IF(F114="","",IF(F114=VLOOKUP(A114,スキル!$A:$K,11,0),"Ｍ",ROUND(H114-J114,0)))</f>
        <v>5</v>
      </c>
      <c r="L114" s="15">
        <f ca="1">IF(F114="","",IF(F114=VLOOKUP(A114,スキル!$A:$K,11,0),"Ａ",IF(F114=VLOOKUP(A114,スキル!$A:$K,11,0)-1,0,SUM(OFFSET(スキル!$A$2,MATCH(A114,スキル!$A$3:$A$1048576,0),F114+4,1,5-F114)))))</f>
        <v>16</v>
      </c>
      <c r="M114" s="15">
        <f ca="1">IF(F114="",VLOOKUP(A114,スキル!$A:$K,10,0),IF(F114=VLOOKUP(A114,スキル!$A:$K,11,0),"Ｘ",K114+L114))</f>
        <v>21</v>
      </c>
      <c r="N114" s="15">
        <f>IF(C114="イベ","-",VLOOKUP(A114,スキル!$A:$K,10,0)*IF(C114="ハピ",10000,30000))</f>
        <v>960000</v>
      </c>
      <c r="O114" s="15">
        <f t="shared" ca="1" si="1"/>
        <v>330000</v>
      </c>
      <c r="P114" s="15">
        <f ca="1">IF(C114="イベ","-",IF(F114=VLOOKUP(A114,スキル!$A:$K,11,0),0,IF(C114="ハピ",M114*10000,M114*30000)))</f>
        <v>630000</v>
      </c>
      <c r="Q114" s="15" t="str">
        <f>VLOOKUP(A114,スキル!$A$3:$M$1000,13,0)</f>
        <v>ナラと一緒に消せる高得点シンバが出るよ！</v>
      </c>
    </row>
    <row r="115" spans="1:17" ht="18" customHeight="1">
      <c r="A115" s="13">
        <v>113</v>
      </c>
      <c r="B115" s="13">
        <v>49</v>
      </c>
      <c r="C115" s="14" t="s">
        <v>38</v>
      </c>
      <c r="D115" s="14" t="s">
        <v>193</v>
      </c>
      <c r="E115" s="8" t="str">
        <f t="shared" si="0"/>
        <v>常駐8</v>
      </c>
      <c r="F115" s="15">
        <v>4</v>
      </c>
      <c r="G115" s="15">
        <v>37</v>
      </c>
      <c r="H115" s="15">
        <f>IF(F115="","",IF(F115=VLOOKUP(A115,スキル!$A:$K,11,0),"ス",VLOOKUP(A115,スキル!$A:$J,F115+4,FALSE)))</f>
        <v>8</v>
      </c>
      <c r="I115" s="15">
        <f>IF(F115="","",IF(F115=VLOOKUP(A115,スキル!$A:$K,11,0),"キ",100/H115))</f>
        <v>12.5</v>
      </c>
      <c r="J115" s="15">
        <f>IF(F115="","",IF(F115=VLOOKUP(A115,スキル!$A:$K,11,0),"ル",ROUND(G115/I115,1)))</f>
        <v>3</v>
      </c>
      <c r="K115" s="15">
        <f>IF(F115="","",IF(F115=VLOOKUP(A115,スキル!$A:$K,11,0),"Ｍ",ROUND(H115-J115,0)))</f>
        <v>5</v>
      </c>
      <c r="L115" s="15">
        <f ca="1">IF(F115="","",IF(F115=VLOOKUP(A115,スキル!$A:$K,11,0),"Ａ",IF(F115=VLOOKUP(A115,スキル!$A:$K,11,0)-1,0,SUM(OFFSET(スキル!$A$2,MATCH(A115,スキル!$A$3:$A$1048576,0),F115+4,1,5-F115)))))</f>
        <v>20</v>
      </c>
      <c r="M115" s="15">
        <f ca="1">IF(F115="",VLOOKUP(A115,スキル!$A:$K,10,0),IF(F115=VLOOKUP(A115,スキル!$A:$K,11,0),"Ｘ",K115+L115))</f>
        <v>25</v>
      </c>
      <c r="N115" s="15">
        <f>IF(C115="イベ","-",VLOOKUP(A115,スキル!$A:$K,10,0)*IF(C115="ハピ",10000,30000))</f>
        <v>1080000</v>
      </c>
      <c r="O115" s="15">
        <f t="shared" ca="1" si="1"/>
        <v>330000</v>
      </c>
      <c r="P115" s="15">
        <f ca="1">IF(C115="イベ","-",IF(F115=VLOOKUP(A115,スキル!$A:$K,11,0),0,IF(C115="ハピ",M115*10000,M115*30000)))</f>
        <v>750000</v>
      </c>
      <c r="Q115" s="15" t="str">
        <f>VLOOKUP(A115,スキル!$A$3:$M$1000,13,0)</f>
        <v>横ライン状にツムを消すよ！</v>
      </c>
    </row>
    <row r="116" spans="1:17" ht="18" customHeight="1">
      <c r="A116" s="13">
        <v>114</v>
      </c>
      <c r="B116" s="14"/>
      <c r="C116" s="14" t="s">
        <v>49</v>
      </c>
      <c r="D116" s="14" t="s">
        <v>194</v>
      </c>
      <c r="E116" s="8" t="str">
        <f t="shared" si="0"/>
        <v>イベ</v>
      </c>
      <c r="F116" s="15"/>
      <c r="G116" s="15"/>
      <c r="H116" s="15" t="str">
        <f>IF(F116="","",IF(F116=VLOOKUP(A116,スキル!$A:$K,11,0),"ス",VLOOKUP(A116,スキル!$A:$J,F116+4,FALSE)))</f>
        <v/>
      </c>
      <c r="I116" s="15" t="str">
        <f>IF(F116="","",IF(F116=VLOOKUP(A116,スキル!$A:$K,11,0),"キ",100/H116))</f>
        <v/>
      </c>
      <c r="J116" s="15" t="str">
        <f>IF(F116="","",IF(F116=VLOOKUP(A116,スキル!$A:$K,11,0),"ル",ROUND(G116/I116,1)))</f>
        <v/>
      </c>
      <c r="K116" s="15" t="str">
        <f>IF(F116="","",IF(F116=VLOOKUP(A116,スキル!$A:$K,11,0),"Ｍ",ROUND(H116-J116,0)))</f>
        <v/>
      </c>
      <c r="L116" s="15" t="str">
        <f ca="1">IF(F116="","",IF(F116=VLOOKUP(A116,スキル!$A:$K,11,0),"Ａ",IF(F116=VLOOKUP(A116,スキル!$A:$K,11,0)-1,0,SUM(OFFSET(スキル!$A$2,MATCH(A116,スキル!$A$3:$A$1048576,0),F116+4,1,5-F116)))))</f>
        <v/>
      </c>
      <c r="M116" s="15">
        <f>IF(F116="",VLOOKUP(A116,スキル!$A:$K,10,0),IF(F116=VLOOKUP(A116,スキル!$A:$K,11,0),"Ｘ",K116+L116))</f>
        <v>3</v>
      </c>
      <c r="N116" s="15" t="str">
        <f>IF(C116="イベ","-",VLOOKUP(A116,スキル!$A:$K,10,0)*IF(C116="ハピ",10000,30000))</f>
        <v>-</v>
      </c>
      <c r="O116" s="15" t="str">
        <f t="shared" si="1"/>
        <v>-</v>
      </c>
      <c r="P116" s="15" t="str">
        <f>IF(C116="イベ","-",IF(F116=VLOOKUP(A116,スキル!$A:$K,11,0),0,IF(C116="ハピ",M116*10000,M116*30000)))</f>
        <v>-</v>
      </c>
      <c r="Q116" s="15" t="str">
        <f>VLOOKUP(A116,スキル!$A$3:$M$1000,13,0)</f>
        <v>横ライン状にツムを消すよ！</v>
      </c>
    </row>
    <row r="117" spans="1:17" ht="18" customHeight="1">
      <c r="A117" s="13">
        <v>115</v>
      </c>
      <c r="B117" s="13">
        <v>50</v>
      </c>
      <c r="C117" s="14" t="s">
        <v>38</v>
      </c>
      <c r="D117" s="14" t="s">
        <v>195</v>
      </c>
      <c r="E117" s="8" t="str">
        <f t="shared" si="0"/>
        <v>常駐20</v>
      </c>
      <c r="F117" s="15">
        <v>5</v>
      </c>
      <c r="G117" s="15">
        <v>25</v>
      </c>
      <c r="H117" s="15">
        <f>IF(F117="","",IF(F117=VLOOKUP(A117,スキル!$A:$K,11,0),"ス",VLOOKUP(A117,スキル!$A:$J,F117+4,FALSE)))</f>
        <v>20</v>
      </c>
      <c r="I117" s="15">
        <f>IF(F117="","",IF(F117=VLOOKUP(A117,スキル!$A:$K,11,0),"キ",100/H117))</f>
        <v>5</v>
      </c>
      <c r="J117" s="15">
        <f>IF(F117="","",IF(F117=VLOOKUP(A117,スキル!$A:$K,11,0),"ル",ROUND(G117/I117,1)))</f>
        <v>5</v>
      </c>
      <c r="K117" s="15">
        <f>IF(F117="","",IF(F117=VLOOKUP(A117,スキル!$A:$K,11,0),"Ｍ",ROUND(H117-J117,0)))</f>
        <v>15</v>
      </c>
      <c r="L117" s="15">
        <f ca="1">IF(F117="","",IF(F117=VLOOKUP(A117,スキル!$A:$K,11,0),"Ａ",IF(F117=VLOOKUP(A117,スキル!$A:$K,11,0)-1,0,SUM(OFFSET(スキル!$A$2,MATCH(A117,スキル!$A$3:$A$1048576,0),F117+4,1,5-F117)))))</f>
        <v>0</v>
      </c>
      <c r="M117" s="15">
        <f ca="1">IF(F117="",VLOOKUP(A117,スキル!$A:$K,10,0),IF(F117=VLOOKUP(A117,スキル!$A:$K,11,0),"Ｘ",K117+L117))</f>
        <v>15</v>
      </c>
      <c r="N117" s="15">
        <f>IF(C117="イベ","-",VLOOKUP(A117,スキル!$A:$K,10,0)*IF(C117="ハピ",10000,30000))</f>
        <v>1080000</v>
      </c>
      <c r="O117" s="15">
        <f t="shared" ca="1" si="1"/>
        <v>630000</v>
      </c>
      <c r="P117" s="15">
        <f ca="1">IF(C117="イベ","-",IF(F117=VLOOKUP(A117,スキル!$A:$K,11,0),0,IF(C117="ハピ",M117*10000,M117*30000)))</f>
        <v>450000</v>
      </c>
      <c r="Q117" s="15" t="str">
        <f>VLOOKUP(A117,スキル!$A$3:$M$1000,13,0)</f>
        <v>サークル状にツムを消すよ</v>
      </c>
    </row>
    <row r="118" spans="1:17" ht="18" customHeight="1">
      <c r="A118" s="13">
        <v>116</v>
      </c>
      <c r="B118" s="14"/>
      <c r="C118" s="14" t="s">
        <v>46</v>
      </c>
      <c r="D118" s="14" t="s">
        <v>196</v>
      </c>
      <c r="E118" s="8" t="str">
        <f t="shared" si="0"/>
        <v>期間1</v>
      </c>
      <c r="F118" s="15">
        <v>1</v>
      </c>
      <c r="G118" s="15">
        <v>0</v>
      </c>
      <c r="H118" s="15">
        <f>IF(F118="","",IF(F118=VLOOKUP(A118,スキル!$A:$K,11,0),"ス",VLOOKUP(A118,スキル!$A:$J,F118+4,FALSE)))</f>
        <v>1</v>
      </c>
      <c r="I118" s="15">
        <f>IF(F118="","",IF(F118=VLOOKUP(A118,スキル!$A:$K,11,0),"キ",100/H118))</f>
        <v>100</v>
      </c>
      <c r="J118" s="15">
        <f>IF(F118="","",IF(F118=VLOOKUP(A118,スキル!$A:$K,11,0),"ル",ROUND(G118/I118,1)))</f>
        <v>0</v>
      </c>
      <c r="K118" s="15">
        <f>IF(F118="","",IF(F118=VLOOKUP(A118,スキル!$A:$K,11,0),"Ｍ",ROUND(H118-J118,0)))</f>
        <v>1</v>
      </c>
      <c r="L118" s="15">
        <f ca="1">IF(F118="","",IF(F118=VLOOKUP(A118,スキル!$A:$K,11,0),"Ａ",IF(F118=VLOOKUP(A118,スキル!$A:$K,11,0)-1,0,SUM(OFFSET(スキル!$A$2,MATCH(A118,スキル!$A$3:$A$1048576,0),F118+4,1,5-F118)))))</f>
        <v>30</v>
      </c>
      <c r="M118" s="15">
        <f ca="1">IF(F118="",VLOOKUP(A118,スキル!$A:$K,10,0),IF(F118=VLOOKUP(A118,スキル!$A:$K,11,0),"Ｘ",K118+L118))</f>
        <v>31</v>
      </c>
      <c r="N118" s="15">
        <f>IF(C118="イベ","-",VLOOKUP(A118,スキル!$A:$K,10,0)*IF(C118="ハピ",10000,30000))</f>
        <v>960000</v>
      </c>
      <c r="O118" s="15">
        <f t="shared" ca="1" si="1"/>
        <v>30000</v>
      </c>
      <c r="P118" s="15">
        <f ca="1">IF(C118="イベ","-",IF(F118=VLOOKUP(A118,スキル!$A:$K,11,0),0,IF(C118="ハピ",M118*10000,M118*30000)))</f>
        <v>930000</v>
      </c>
      <c r="Q118" s="15" t="str">
        <f>VLOOKUP(A118,スキル!$A$3:$M$1000,13,0)</f>
        <v>なぞったところを消すよ 反対側をスポットが消すよ！</v>
      </c>
    </row>
    <row r="119" spans="1:17" ht="18" customHeight="1">
      <c r="A119" s="13">
        <v>117</v>
      </c>
      <c r="B119" s="13">
        <v>51</v>
      </c>
      <c r="C119" s="14" t="s">
        <v>38</v>
      </c>
      <c r="D119" s="14" t="s">
        <v>198</v>
      </c>
      <c r="E119" s="8" t="str">
        <f t="shared" si="0"/>
        <v>常駐20</v>
      </c>
      <c r="F119" s="15">
        <v>5</v>
      </c>
      <c r="G119" s="15">
        <v>0</v>
      </c>
      <c r="H119" s="15">
        <f>IF(F119="","",IF(F119=VLOOKUP(A119,スキル!$A:$K,11,0),"ス",VLOOKUP(A119,スキル!$A:$J,F119+4,FALSE)))</f>
        <v>20</v>
      </c>
      <c r="I119" s="15">
        <f>IF(F119="","",IF(F119=VLOOKUP(A119,スキル!$A:$K,11,0),"キ",100/H119))</f>
        <v>5</v>
      </c>
      <c r="J119" s="15">
        <f>IF(F119="","",IF(F119=VLOOKUP(A119,スキル!$A:$K,11,0),"ル",ROUND(G119/I119,1)))</f>
        <v>0</v>
      </c>
      <c r="K119" s="15">
        <f>IF(F119="","",IF(F119=VLOOKUP(A119,スキル!$A:$K,11,0),"Ｍ",ROUND(H119-J119,0)))</f>
        <v>20</v>
      </c>
      <c r="L119" s="15">
        <f ca="1">IF(F119="","",IF(F119=VLOOKUP(A119,スキル!$A:$K,11,0),"Ａ",IF(F119=VLOOKUP(A119,スキル!$A:$K,11,0)-1,0,SUM(OFFSET(スキル!$A$2,MATCH(A119,スキル!$A$3:$A$1048576,0),F119+4,1,5-F119)))))</f>
        <v>0</v>
      </c>
      <c r="M119" s="15">
        <f ca="1">IF(F119="",VLOOKUP(A119,スキル!$A:$K,10,0),IF(F119=VLOOKUP(A119,スキル!$A:$K,11,0),"Ｘ",K119+L119))</f>
        <v>20</v>
      </c>
      <c r="N119" s="15">
        <f>IF(C119="イベ","-",VLOOKUP(A119,スキル!$A:$K,10,0)*IF(C119="ハピ",10000,30000))</f>
        <v>1080000</v>
      </c>
      <c r="O119" s="15">
        <f t="shared" ca="1" si="1"/>
        <v>480000</v>
      </c>
      <c r="P119" s="15">
        <f ca="1">IF(C119="イベ","-",IF(F119=VLOOKUP(A119,スキル!$A:$K,11,0),0,IF(C119="ハピ",M119*10000,M119*30000)))</f>
        <v>600000</v>
      </c>
      <c r="Q119" s="15" t="str">
        <f>VLOOKUP(A119,スキル!$A$3:$M$1000,13,0)</f>
        <v>でてきたリンゴをタップ ライン状にツムを消すよ！</v>
      </c>
    </row>
    <row r="120" spans="1:17" ht="18" customHeight="1">
      <c r="A120" s="13">
        <v>118</v>
      </c>
      <c r="B120" s="13">
        <v>52</v>
      </c>
      <c r="C120" s="14" t="s">
        <v>38</v>
      </c>
      <c r="D120" s="14" t="s">
        <v>200</v>
      </c>
      <c r="E120" s="8" t="str">
        <f t="shared" si="0"/>
        <v>常駐8</v>
      </c>
      <c r="F120" s="15">
        <v>4</v>
      </c>
      <c r="G120" s="15">
        <v>50</v>
      </c>
      <c r="H120" s="15">
        <f>IF(F120="","",IF(F120=VLOOKUP(A120,スキル!$A:$K,11,0),"ス",VLOOKUP(A120,スキル!$A:$J,F120+4,FALSE)))</f>
        <v>8</v>
      </c>
      <c r="I120" s="15">
        <f>IF(F120="","",IF(F120=VLOOKUP(A120,スキル!$A:$K,11,0),"キ",100/H120))</f>
        <v>12.5</v>
      </c>
      <c r="J120" s="15">
        <f>IF(F120="","",IF(F120=VLOOKUP(A120,スキル!$A:$K,11,0),"ル",ROUND(G120/I120,1)))</f>
        <v>4</v>
      </c>
      <c r="K120" s="15">
        <f>IF(F120="","",IF(F120=VLOOKUP(A120,スキル!$A:$K,11,0),"Ｍ",ROUND(H120-J120,0)))</f>
        <v>4</v>
      </c>
      <c r="L120" s="15">
        <f ca="1">IF(F120="","",IF(F120=VLOOKUP(A120,スキル!$A:$K,11,0),"Ａ",IF(F120=VLOOKUP(A120,スキル!$A:$K,11,0)-1,0,SUM(OFFSET(スキル!$A$2,MATCH(A120,スキル!$A$3:$A$1048576,0),F120+4,1,5-F120)))))</f>
        <v>20</v>
      </c>
      <c r="M120" s="15">
        <f ca="1">IF(F120="",VLOOKUP(A120,スキル!$A:$K,10,0),IF(F120=VLOOKUP(A120,スキル!$A:$K,11,0),"Ｘ",K120+L120))</f>
        <v>24</v>
      </c>
      <c r="N120" s="15">
        <f>IF(C120="イベ","-",VLOOKUP(A120,スキル!$A:$K,10,0)*IF(C120="ハピ",10000,30000))</f>
        <v>1080000</v>
      </c>
      <c r="O120" s="15">
        <f t="shared" ca="1" si="1"/>
        <v>360000</v>
      </c>
      <c r="P120" s="15">
        <f ca="1">IF(C120="イベ","-",IF(F120=VLOOKUP(A120,スキル!$A:$K,11,0),0,IF(C120="ハピ",M120*10000,M120*30000)))</f>
        <v>720000</v>
      </c>
      <c r="Q120" s="15" t="str">
        <f>VLOOKUP(A120,スキル!$A$3:$M$1000,13,0)</f>
        <v>つなげたツムと一緒にまわりのツムも消すよ！</v>
      </c>
    </row>
    <row r="121" spans="1:17" ht="18" customHeight="1">
      <c r="A121" s="13">
        <v>119</v>
      </c>
      <c r="B121" s="14"/>
      <c r="C121" s="14" t="s">
        <v>46</v>
      </c>
      <c r="D121" s="14" t="s">
        <v>201</v>
      </c>
      <c r="E121" s="8" t="str">
        <f t="shared" si="0"/>
        <v>期間</v>
      </c>
      <c r="F121" s="15"/>
      <c r="G121" s="15"/>
      <c r="H121" s="15" t="str">
        <f>IF(F121="","",IF(F121=VLOOKUP(A121,スキル!$A:$K,11,0),"ス",VLOOKUP(A121,スキル!$A:$J,F121+4,FALSE)))</f>
        <v/>
      </c>
      <c r="I121" s="15" t="str">
        <f>IF(F121="","",IF(F121=VLOOKUP(A121,スキル!$A:$K,11,0),"キ",100/H121))</f>
        <v/>
      </c>
      <c r="J121" s="15" t="str">
        <f>IF(F121="","",IF(F121=VLOOKUP(A121,スキル!$A:$K,11,0),"ル",ROUND(G121/I121,1)))</f>
        <v/>
      </c>
      <c r="K121" s="15" t="str">
        <f>IF(F121="","",IF(F121=VLOOKUP(A121,スキル!$A:$K,11,0),"Ｍ",ROUND(H121-J121,0)))</f>
        <v/>
      </c>
      <c r="L121" s="15" t="str">
        <f ca="1">IF(F121="","",IF(F121=VLOOKUP(A121,スキル!$A:$K,11,0),"Ａ",IF(F121=VLOOKUP(A121,スキル!$A:$K,11,0)-1,0,SUM(OFFSET(スキル!$A$2,MATCH(A121,スキル!$A$3:$A$1048576,0),F121+4,1,5-F121)))))</f>
        <v/>
      </c>
      <c r="M121" s="15">
        <f>IF(F121="",VLOOKUP(A121,スキル!$A:$K,10,0),IF(F121=VLOOKUP(A121,スキル!$A:$K,11,0),"Ｘ",K121+L121))</f>
        <v>1</v>
      </c>
      <c r="N121" s="15">
        <f>IF(C121="イベ","-",VLOOKUP(A121,スキル!$A:$K,10,0)*IF(C121="ハピ",10000,30000))</f>
        <v>30000</v>
      </c>
      <c r="O121" s="15">
        <f t="shared" si="1"/>
        <v>0</v>
      </c>
      <c r="P121" s="15">
        <f>IF(C121="イベ","-",IF(F121=VLOOKUP(A121,スキル!$A:$K,11,0),0,IF(C121="ハピ",M121*10000,M121*30000)))</f>
        <v>30000</v>
      </c>
      <c r="Q121" s="15" t="str">
        <f>VLOOKUP(A121,スキル!$A$3:$M$1000,13,0)</f>
        <v>縦ライン状にツムを消すよ！</v>
      </c>
    </row>
    <row r="122" spans="1:17" ht="18" customHeight="1">
      <c r="A122" s="13">
        <v>120</v>
      </c>
      <c r="B122" s="13">
        <v>53</v>
      </c>
      <c r="C122" s="14" t="s">
        <v>38</v>
      </c>
      <c r="D122" s="14" t="s">
        <v>202</v>
      </c>
      <c r="E122" s="8" t="str">
        <f t="shared" si="0"/>
        <v>常駐16</v>
      </c>
      <c r="F122" s="15">
        <v>5</v>
      </c>
      <c r="G122" s="15">
        <v>50</v>
      </c>
      <c r="H122" s="15">
        <f>IF(F122="","",IF(F122=VLOOKUP(A122,スキル!$A:$K,11,0),"ス",VLOOKUP(A122,スキル!$A:$J,F122+4,FALSE)))</f>
        <v>16</v>
      </c>
      <c r="I122" s="15">
        <f>IF(F122="","",IF(F122=VLOOKUP(A122,スキル!$A:$K,11,0),"キ",100/H122))</f>
        <v>6.25</v>
      </c>
      <c r="J122" s="15">
        <f>IF(F122="","",IF(F122=VLOOKUP(A122,スキル!$A:$K,11,0),"ル",ROUND(G122/I122,1)))</f>
        <v>8</v>
      </c>
      <c r="K122" s="15">
        <f>IF(F122="","",IF(F122=VLOOKUP(A122,スキル!$A:$K,11,0),"Ｍ",ROUND(H122-J122,0)))</f>
        <v>8</v>
      </c>
      <c r="L122" s="15">
        <f ca="1">IF(F122="","",IF(F122=VLOOKUP(A122,スキル!$A:$K,11,0),"Ａ",IF(F122=VLOOKUP(A122,スキル!$A:$K,11,0)-1,0,SUM(OFFSET(スキル!$A$2,MATCH(A122,スキル!$A$3:$A$1048576,0),F122+4,1,5-F122)))))</f>
        <v>0</v>
      </c>
      <c r="M122" s="15">
        <f ca="1">IF(F122="",VLOOKUP(A122,スキル!$A:$K,10,0),IF(F122=VLOOKUP(A122,スキル!$A:$K,11,0),"Ｘ",K122+L122))</f>
        <v>8</v>
      </c>
      <c r="N122" s="15">
        <f>IF(C122="イベ","-",VLOOKUP(A122,スキル!$A:$K,10,0)*IF(C122="ハピ",10000,30000))</f>
        <v>960000</v>
      </c>
      <c r="O122" s="15">
        <f t="shared" ca="1" si="1"/>
        <v>720000</v>
      </c>
      <c r="P122" s="15">
        <f ca="1">IF(C122="イベ","-",IF(F122=VLOOKUP(A122,スキル!$A:$K,11,0),0,IF(C122="ハピ",M122*10000,M122*30000)))</f>
        <v>240000</v>
      </c>
      <c r="Q122" s="15" t="str">
        <f>VLOOKUP(A122,スキル!$A$3:$M$1000,13,0)</f>
        <v>タイミングでタップ 中央のツムを消すよ！</v>
      </c>
    </row>
    <row r="123" spans="1:17" ht="18" customHeight="1">
      <c r="A123" s="13">
        <v>121</v>
      </c>
      <c r="B123" s="13">
        <v>54</v>
      </c>
      <c r="C123" s="14" t="s">
        <v>38</v>
      </c>
      <c r="D123" s="14" t="s">
        <v>204</v>
      </c>
      <c r="E123" s="8" t="str">
        <f t="shared" si="0"/>
        <v>常駐8</v>
      </c>
      <c r="F123" s="15">
        <v>4</v>
      </c>
      <c r="G123" s="15">
        <v>37</v>
      </c>
      <c r="H123" s="15">
        <f>IF(F123="","",IF(F123=VLOOKUP(A123,スキル!$A:$K,11,0),"ス",VLOOKUP(A123,スキル!$A:$J,F123+4,FALSE)))</f>
        <v>8</v>
      </c>
      <c r="I123" s="15">
        <f>IF(F123="","",IF(F123=VLOOKUP(A123,スキル!$A:$K,11,0),"キ",100/H123))</f>
        <v>12.5</v>
      </c>
      <c r="J123" s="15">
        <f>IF(F123="","",IF(F123=VLOOKUP(A123,スキル!$A:$K,11,0),"ル",ROUND(G123/I123,1)))</f>
        <v>3</v>
      </c>
      <c r="K123" s="15">
        <f>IF(F123="","",IF(F123=VLOOKUP(A123,スキル!$A:$K,11,0),"Ｍ",ROUND(H123-J123,0)))</f>
        <v>5</v>
      </c>
      <c r="L123" s="15">
        <f ca="1">IF(F123="","",IF(F123=VLOOKUP(A123,スキル!$A:$K,11,0),"Ａ",IF(F123=VLOOKUP(A123,スキル!$A:$K,11,0)-1,0,SUM(OFFSET(スキル!$A$2,MATCH(A123,スキル!$A$3:$A$1048576,0),F123+4,1,5-F123)))))</f>
        <v>16</v>
      </c>
      <c r="M123" s="15">
        <f ca="1">IF(F123="",VLOOKUP(A123,スキル!$A:$K,10,0),IF(F123=VLOOKUP(A123,スキル!$A:$K,11,0),"Ｘ",K123+L123))</f>
        <v>21</v>
      </c>
      <c r="N123" s="15">
        <f>IF(C123="イベ","-",VLOOKUP(A123,スキル!$A:$K,10,0)*IF(C123="ハピ",10000,30000))</f>
        <v>960000</v>
      </c>
      <c r="O123" s="15">
        <f t="shared" ca="1" si="1"/>
        <v>330000</v>
      </c>
      <c r="P123" s="15">
        <f ca="1">IF(C123="イベ","-",IF(F123=VLOOKUP(A123,スキル!$A:$K,11,0),0,IF(C123="ハピ",M123*10000,M123*30000)))</f>
        <v>630000</v>
      </c>
      <c r="Q123" s="15" t="str">
        <f>VLOOKUP(A123,スキル!$A$3:$M$1000,13,0)</f>
        <v>ランダムでツムを消すよ！</v>
      </c>
    </row>
    <row r="124" spans="1:17" ht="18" customHeight="1">
      <c r="A124" s="13">
        <v>122</v>
      </c>
      <c r="B124" s="13">
        <v>55</v>
      </c>
      <c r="C124" s="14" t="s">
        <v>38</v>
      </c>
      <c r="D124" s="14" t="s">
        <v>205</v>
      </c>
      <c r="E124" s="8" t="str">
        <f t="shared" si="0"/>
        <v>常駐7</v>
      </c>
      <c r="F124" s="15">
        <v>4</v>
      </c>
      <c r="G124" s="15">
        <v>85</v>
      </c>
      <c r="H124" s="15">
        <f>IF(F124="","",IF(F124=VLOOKUP(A124,スキル!$A:$K,11,0),"ス",VLOOKUP(A124,スキル!$A:$J,F124+4,FALSE)))</f>
        <v>7</v>
      </c>
      <c r="I124" s="15">
        <f>IF(F124="","",IF(F124=VLOOKUP(A124,スキル!$A:$K,11,0),"キ",100/H124))</f>
        <v>14.285714285714286</v>
      </c>
      <c r="J124" s="15">
        <f>IF(F124="","",IF(F124=VLOOKUP(A124,スキル!$A:$K,11,0),"ル",ROUND(G124/I124,1)))</f>
        <v>6</v>
      </c>
      <c r="K124" s="15">
        <f>IF(F124="","",IF(F124=VLOOKUP(A124,スキル!$A:$K,11,0),"Ｍ",ROUND(H124-J124,0)))</f>
        <v>1</v>
      </c>
      <c r="L124" s="15">
        <f ca="1">IF(F124="","",IF(F124=VLOOKUP(A124,スキル!$A:$K,11,0),"Ａ",IF(F124=VLOOKUP(A124,スキル!$A:$K,11,0)-1,0,SUM(OFFSET(スキル!$A$2,MATCH(A124,スキル!$A$3:$A$1048576,0),F124+4,1,5-F124)))))</f>
        <v>14</v>
      </c>
      <c r="M124" s="15">
        <f ca="1">IF(F124="",VLOOKUP(A124,スキル!$A:$K,10,0),IF(F124=VLOOKUP(A124,スキル!$A:$K,11,0),"Ｘ",K124+L124))</f>
        <v>15</v>
      </c>
      <c r="N124" s="15">
        <f>IF(C124="イベ","-",VLOOKUP(A124,スキル!$A:$K,10,0)*IF(C124="ハピ",10000,30000))</f>
        <v>870000</v>
      </c>
      <c r="O124" s="15">
        <f t="shared" ca="1" si="1"/>
        <v>420000</v>
      </c>
      <c r="P124" s="15">
        <f ca="1">IF(C124="イベ","-",IF(F124=VLOOKUP(A124,スキル!$A:$K,11,0),0,IF(C124="ハピ",M124*10000,M124*30000)))</f>
        <v>450000</v>
      </c>
      <c r="Q124" s="15" t="str">
        <f>VLOOKUP(A124,スキル!$A$3:$M$1000,13,0)</f>
        <v>縦ライン状にツムを消すよ！</v>
      </c>
    </row>
    <row r="125" spans="1:17" ht="18" customHeight="1">
      <c r="A125" s="13">
        <v>123</v>
      </c>
      <c r="B125" s="13">
        <v>56</v>
      </c>
      <c r="C125" s="14" t="s">
        <v>38</v>
      </c>
      <c r="D125" s="14" t="s">
        <v>206</v>
      </c>
      <c r="E125" s="8" t="str">
        <f t="shared" si="0"/>
        <v>常駐16</v>
      </c>
      <c r="F125" s="15">
        <v>5</v>
      </c>
      <c r="G125" s="15">
        <v>68</v>
      </c>
      <c r="H125" s="15">
        <f>IF(F125="","",IF(F125=VLOOKUP(A125,スキル!$A:$K,11,0),"ス",VLOOKUP(A125,スキル!$A:$J,F125+4,FALSE)))</f>
        <v>16</v>
      </c>
      <c r="I125" s="15">
        <f>IF(F125="","",IF(F125=VLOOKUP(A125,スキル!$A:$K,11,0),"キ",100/H125))</f>
        <v>6.25</v>
      </c>
      <c r="J125" s="15">
        <f>IF(F125="","",IF(F125=VLOOKUP(A125,スキル!$A:$K,11,0),"ル",ROUND(G125/I125,1)))</f>
        <v>10.9</v>
      </c>
      <c r="K125" s="15">
        <f>IF(F125="","",IF(F125=VLOOKUP(A125,スキル!$A:$K,11,0),"Ｍ",ROUND(H125-J125,0)))</f>
        <v>5</v>
      </c>
      <c r="L125" s="15">
        <f ca="1">IF(F125="","",IF(F125=VLOOKUP(A125,スキル!$A:$K,11,0),"Ａ",IF(F125=VLOOKUP(A125,スキル!$A:$K,11,0)-1,0,SUM(OFFSET(スキル!$A$2,MATCH(A125,スキル!$A$3:$A$1048576,0),F125+4,1,5-F125)))))</f>
        <v>0</v>
      </c>
      <c r="M125" s="15">
        <f ca="1">IF(F125="",VLOOKUP(A125,スキル!$A:$K,10,0),IF(F125=VLOOKUP(A125,スキル!$A:$K,11,0),"Ｘ",K125+L125))</f>
        <v>5</v>
      </c>
      <c r="N125" s="15">
        <f>IF(C125="イベ","-",VLOOKUP(A125,スキル!$A:$K,10,0)*IF(C125="ハピ",10000,30000))</f>
        <v>960000</v>
      </c>
      <c r="O125" s="15">
        <f t="shared" ca="1" si="1"/>
        <v>810000</v>
      </c>
      <c r="P125" s="15">
        <f ca="1">IF(C125="イベ","-",IF(F125=VLOOKUP(A125,スキル!$A:$K,11,0),0,IF(C125="ハピ",M125*10000,M125*30000)))</f>
        <v>150000</v>
      </c>
      <c r="Q125" s="15" t="str">
        <f>VLOOKUP(A125,スキル!$A$3:$M$1000,13,0)</f>
        <v>少しの間 違うツム同士をつなげて消せるよ！</v>
      </c>
    </row>
    <row r="126" spans="1:17" ht="18" customHeight="1">
      <c r="A126" s="13">
        <v>124</v>
      </c>
      <c r="B126" s="13">
        <v>57</v>
      </c>
      <c r="C126" s="14" t="s">
        <v>38</v>
      </c>
      <c r="D126" s="14" t="s">
        <v>208</v>
      </c>
      <c r="E126" s="8" t="str">
        <f t="shared" si="0"/>
        <v>常駐8</v>
      </c>
      <c r="F126" s="15">
        <v>4</v>
      </c>
      <c r="G126" s="15">
        <v>37</v>
      </c>
      <c r="H126" s="15">
        <f>IF(F126="","",IF(F126=VLOOKUP(A126,スキル!$A:$K,11,0),"ス",VLOOKUP(A126,スキル!$A:$J,F126+4,FALSE)))</f>
        <v>8</v>
      </c>
      <c r="I126" s="15">
        <f>IF(F126="","",IF(F126=VLOOKUP(A126,スキル!$A:$K,11,0),"キ",100/H126))</f>
        <v>12.5</v>
      </c>
      <c r="J126" s="15">
        <f>IF(F126="","",IF(F126=VLOOKUP(A126,スキル!$A:$K,11,0),"ル",ROUND(G126/I126,1)))</f>
        <v>3</v>
      </c>
      <c r="K126" s="15">
        <f>IF(F126="","",IF(F126=VLOOKUP(A126,スキル!$A:$K,11,0),"Ｍ",ROUND(H126-J126,0)))</f>
        <v>5</v>
      </c>
      <c r="L126" s="15">
        <f ca="1">IF(F126="","",IF(F126=VLOOKUP(A126,スキル!$A:$K,11,0),"Ａ",IF(F126=VLOOKUP(A126,スキル!$A:$K,11,0)-1,0,SUM(OFFSET(スキル!$A$2,MATCH(A126,スキル!$A$3:$A$1048576,0),F126+4,1,5-F126)))))</f>
        <v>20</v>
      </c>
      <c r="M126" s="15">
        <f ca="1">IF(F126="",VLOOKUP(A126,スキル!$A:$K,10,0),IF(F126=VLOOKUP(A126,スキル!$A:$K,11,0),"Ｘ",K126+L126))</f>
        <v>25</v>
      </c>
      <c r="N126" s="15">
        <f>IF(C126="イベ","-",VLOOKUP(A126,スキル!$A:$K,10,0)*IF(C126="ハピ",10000,30000))</f>
        <v>1080000</v>
      </c>
      <c r="O126" s="15">
        <f t="shared" ca="1" si="1"/>
        <v>330000</v>
      </c>
      <c r="P126" s="15">
        <f ca="1">IF(C126="イベ","-",IF(F126=VLOOKUP(A126,スキル!$A:$K,11,0),0,IF(C126="ハピ",M126*10000,M126*30000)))</f>
        <v>750000</v>
      </c>
      <c r="Q126" s="15" t="str">
        <f>VLOOKUP(A126,スキル!$A$3:$M$1000,13,0)</f>
        <v>一緒に消せるシンデレラが出るよ！シンデレラは周りも消すよ！</v>
      </c>
    </row>
    <row r="127" spans="1:17" ht="18" customHeight="1">
      <c r="A127" s="13">
        <v>125</v>
      </c>
      <c r="B127" s="14"/>
      <c r="C127" s="14" t="s">
        <v>49</v>
      </c>
      <c r="D127" s="14" t="s">
        <v>210</v>
      </c>
      <c r="E127" s="8" t="str">
        <f t="shared" si="0"/>
        <v>イベ</v>
      </c>
      <c r="F127" s="15"/>
      <c r="G127" s="15"/>
      <c r="H127" s="15" t="str">
        <f>IF(F127="","",IF(F127=VLOOKUP(A127,スキル!$A:$K,11,0),"ス",VLOOKUP(A127,スキル!$A:$J,F127+4,FALSE)))</f>
        <v/>
      </c>
      <c r="I127" s="15" t="str">
        <f>IF(F127="","",IF(F127=VLOOKUP(A127,スキル!$A:$K,11,0),"キ",100/H127))</f>
        <v/>
      </c>
      <c r="J127" s="15" t="str">
        <f>IF(F127="","",IF(F127=VLOOKUP(A127,スキル!$A:$K,11,0),"ル",ROUND(G127/I127,1)))</f>
        <v/>
      </c>
      <c r="K127" s="15" t="str">
        <f>IF(F127="","",IF(F127=VLOOKUP(A127,スキル!$A:$K,11,0),"Ｍ",ROUND(H127-J127,0)))</f>
        <v/>
      </c>
      <c r="L127" s="15" t="str">
        <f ca="1">IF(F127="","",IF(F127=VLOOKUP(A127,スキル!$A:$K,11,0),"Ａ",IF(F127=VLOOKUP(A127,スキル!$A:$K,11,0)-1,0,SUM(OFFSET(スキル!$A$2,MATCH(A127,スキル!$A$3:$A$1048576,0),F127+4,1,5-F127)))))</f>
        <v/>
      </c>
      <c r="M127" s="15">
        <f>IF(F127="",VLOOKUP(A127,スキル!$A:$K,10,0),IF(F127=VLOOKUP(A127,スキル!$A:$K,11,0),"Ｘ",K127+L127))</f>
        <v>6</v>
      </c>
      <c r="N127" s="15" t="str">
        <f>IF(C127="イベ","-",VLOOKUP(A127,スキル!$A:$K,10,0)*IF(C127="ハピ",10000,30000))</f>
        <v>-</v>
      </c>
      <c r="O127" s="15" t="str">
        <f t="shared" si="1"/>
        <v>-</v>
      </c>
      <c r="P127" s="15" t="str">
        <f>IF(C127="イベ","-",IF(F127=VLOOKUP(A127,スキル!$A:$K,11,0),0,IF(C127="ハピ",M127*10000,M127*30000)))</f>
        <v>-</v>
      </c>
      <c r="Q127" s="15" t="str">
        <f>VLOOKUP(A127,スキル!$A$3:$M$1000,13,0)</f>
        <v>横ライン状にツムを消すよ！</v>
      </c>
    </row>
    <row r="128" spans="1:17" ht="18" customHeight="1">
      <c r="A128" s="13">
        <v>126</v>
      </c>
      <c r="B128" s="14"/>
      <c r="C128" s="14" t="s">
        <v>46</v>
      </c>
      <c r="D128" s="14" t="s">
        <v>211</v>
      </c>
      <c r="E128" s="8" t="str">
        <f t="shared" si="0"/>
        <v>期間1</v>
      </c>
      <c r="F128" s="15">
        <v>1</v>
      </c>
      <c r="G128" s="15">
        <v>0</v>
      </c>
      <c r="H128" s="15">
        <f>IF(F128="","",IF(F128=VLOOKUP(A128,スキル!$A:$K,11,0),"ス",VLOOKUP(A128,スキル!$A:$J,F128+4,FALSE)))</f>
        <v>1</v>
      </c>
      <c r="I128" s="15">
        <f>IF(F128="","",IF(F128=VLOOKUP(A128,スキル!$A:$K,11,0),"キ",100/H128))</f>
        <v>100</v>
      </c>
      <c r="J128" s="15">
        <f>IF(F128="","",IF(F128=VLOOKUP(A128,スキル!$A:$K,11,0),"ル",ROUND(G128/I128,1)))</f>
        <v>0</v>
      </c>
      <c r="K128" s="15">
        <f>IF(F128="","",IF(F128=VLOOKUP(A128,スキル!$A:$K,11,0),"Ｍ",ROUND(H128-J128,0)))</f>
        <v>1</v>
      </c>
      <c r="L128" s="15">
        <f ca="1">IF(F128="","",IF(F128=VLOOKUP(A128,スキル!$A:$K,11,0),"Ａ",IF(F128=VLOOKUP(A128,スキル!$A:$K,11,0)-1,0,SUM(OFFSET(スキル!$A$2,MATCH(A128,スキル!$A$3:$A$1048576,0),F128+4,1,5-F128)))))</f>
        <v>30</v>
      </c>
      <c r="M128" s="15">
        <f ca="1">IF(F128="",VLOOKUP(A128,スキル!$A:$K,10,0),IF(F128=VLOOKUP(A128,スキル!$A:$K,11,0),"Ｘ",K128+L128))</f>
        <v>31</v>
      </c>
      <c r="N128" s="15">
        <f>IF(C128="イベ","-",VLOOKUP(A128,スキル!$A:$K,10,0)*IF(C128="ハピ",10000,30000))</f>
        <v>960000</v>
      </c>
      <c r="O128" s="15">
        <f t="shared" ca="1" si="1"/>
        <v>30000</v>
      </c>
      <c r="P128" s="15">
        <f ca="1">IF(C128="イベ","-",IF(F128=VLOOKUP(A128,スキル!$A:$K,11,0),0,IF(C128="ハピ",M128*10000,M128*30000)))</f>
        <v>930000</v>
      </c>
      <c r="Q128" s="15" t="str">
        <f>VLOOKUP(A128,スキル!$A$3:$M$1000,13,0)</f>
        <v>少しの間アリスが小さくなるよ 周りと一緒に消えるよ！</v>
      </c>
    </row>
    <row r="129" spans="1:17" ht="18" customHeight="1">
      <c r="A129" s="13">
        <v>127</v>
      </c>
      <c r="B129" s="13">
        <v>58</v>
      </c>
      <c r="C129" s="14" t="s">
        <v>38</v>
      </c>
      <c r="D129" s="14" t="s">
        <v>213</v>
      </c>
      <c r="E129" s="8" t="str">
        <f t="shared" si="0"/>
        <v>常駐20</v>
      </c>
      <c r="F129" s="15">
        <v>5</v>
      </c>
      <c r="G129" s="15">
        <v>15</v>
      </c>
      <c r="H129" s="15">
        <f>IF(F129="","",IF(F129=VLOOKUP(A129,スキル!$A:$K,11,0),"ス",VLOOKUP(A129,スキル!$A:$J,F129+4,FALSE)))</f>
        <v>20</v>
      </c>
      <c r="I129" s="15">
        <f>IF(F129="","",IF(F129=VLOOKUP(A129,スキル!$A:$K,11,0),"キ",100/H129))</f>
        <v>5</v>
      </c>
      <c r="J129" s="15">
        <f>IF(F129="","",IF(F129=VLOOKUP(A129,スキル!$A:$K,11,0),"ル",ROUND(G129/I129,1)))</f>
        <v>3</v>
      </c>
      <c r="K129" s="15">
        <f>IF(F129="","",IF(F129=VLOOKUP(A129,スキル!$A:$K,11,0),"Ｍ",ROUND(H129-J129,0)))</f>
        <v>17</v>
      </c>
      <c r="L129" s="15">
        <f ca="1">IF(F129="","",IF(F129=VLOOKUP(A129,スキル!$A:$K,11,0),"Ａ",IF(F129=VLOOKUP(A129,スキル!$A:$K,11,0)-1,0,SUM(OFFSET(スキル!$A$2,MATCH(A129,スキル!$A$3:$A$1048576,0),F129+4,1,5-F129)))))</f>
        <v>0</v>
      </c>
      <c r="M129" s="15">
        <f ca="1">IF(F129="",VLOOKUP(A129,スキル!$A:$K,10,0),IF(F129=VLOOKUP(A129,スキル!$A:$K,11,0),"Ｘ",K129+L129))</f>
        <v>17</v>
      </c>
      <c r="N129" s="15">
        <f>IF(C129="イベ","-",VLOOKUP(A129,スキル!$A:$K,10,0)*IF(C129="ハピ",10000,30000))</f>
        <v>1080000</v>
      </c>
      <c r="O129" s="15">
        <f t="shared" ca="1" si="1"/>
        <v>570000</v>
      </c>
      <c r="P129" s="15">
        <f ca="1">IF(C129="イベ","-",IF(F129=VLOOKUP(A129,スキル!$A:$K,11,0),0,IF(C129="ハピ",M129*10000,M129*30000)))</f>
        <v>510000</v>
      </c>
      <c r="Q129" s="15" t="str">
        <f>VLOOKUP(A129,スキル!$A$3:$M$1000,13,0)</f>
        <v>でてきた兵士をタップ　周りのツムを消すよ！</v>
      </c>
    </row>
    <row r="130" spans="1:17" ht="18" customHeight="1">
      <c r="A130" s="13">
        <v>128</v>
      </c>
      <c r="B130" s="13">
        <v>59</v>
      </c>
      <c r="C130" s="14" t="s">
        <v>38</v>
      </c>
      <c r="D130" s="14" t="s">
        <v>215</v>
      </c>
      <c r="E130" s="8" t="str">
        <f t="shared" si="0"/>
        <v>常駐8</v>
      </c>
      <c r="F130" s="15">
        <v>4</v>
      </c>
      <c r="G130" s="15">
        <v>0</v>
      </c>
      <c r="H130" s="15">
        <f>IF(F130="","",IF(F130=VLOOKUP(A130,スキル!$A:$K,11,0),"ス",VLOOKUP(A130,スキル!$A:$J,F130+4,FALSE)))</f>
        <v>8</v>
      </c>
      <c r="I130" s="15">
        <f>IF(F130="","",IF(F130=VLOOKUP(A130,スキル!$A:$K,11,0),"キ",100/H130))</f>
        <v>12.5</v>
      </c>
      <c r="J130" s="15">
        <f>IF(F130="","",IF(F130=VLOOKUP(A130,スキル!$A:$K,11,0),"ル",ROUND(G130/I130,1)))</f>
        <v>0</v>
      </c>
      <c r="K130" s="15">
        <f>IF(F130="","",IF(F130=VLOOKUP(A130,スキル!$A:$K,11,0),"Ｍ",ROUND(H130-J130,0)))</f>
        <v>8</v>
      </c>
      <c r="L130" s="15">
        <f ca="1">IF(F130="","",IF(F130=VLOOKUP(A130,スキル!$A:$K,11,0),"Ａ",IF(F130=VLOOKUP(A130,スキル!$A:$K,11,0)-1,0,SUM(OFFSET(スキル!$A$2,MATCH(A130,スキル!$A$3:$A$1048576,0),F130+4,1,5-F130)))))</f>
        <v>16</v>
      </c>
      <c r="M130" s="15">
        <f ca="1">IF(F130="",VLOOKUP(A130,スキル!$A:$K,10,0),IF(F130=VLOOKUP(A130,スキル!$A:$K,11,0),"Ｘ",K130+L130))</f>
        <v>24</v>
      </c>
      <c r="N130" s="15">
        <f>IF(C130="イベ","-",VLOOKUP(A130,スキル!$A:$K,10,0)*IF(C130="ハピ",10000,30000))</f>
        <v>960000</v>
      </c>
      <c r="O130" s="15">
        <f t="shared" ca="1" si="1"/>
        <v>240000</v>
      </c>
      <c r="P130" s="15">
        <f ca="1">IF(C130="イベ","-",IF(F130=VLOOKUP(A130,スキル!$A:$K,11,0),0,IF(C130="ハピ",M130*10000,M130*30000)))</f>
        <v>720000</v>
      </c>
      <c r="Q130" s="15" t="str">
        <f>VLOOKUP(A130,スキル!$A$3:$M$1000,13,0)</f>
        <v>でてきた帽子をタップ　周りのツムを消すよ！</v>
      </c>
    </row>
    <row r="131" spans="1:17" ht="18" customHeight="1">
      <c r="A131" s="13">
        <v>129</v>
      </c>
      <c r="B131" s="14"/>
      <c r="C131" s="14" t="s">
        <v>49</v>
      </c>
      <c r="D131" s="14" t="s">
        <v>217</v>
      </c>
      <c r="E131" s="8" t="str">
        <f t="shared" si="0"/>
        <v>イベ</v>
      </c>
      <c r="F131" s="15"/>
      <c r="G131" s="15"/>
      <c r="H131" s="15" t="str">
        <f>IF(F131="","",IF(F131=VLOOKUP(A131,スキル!$A:$K,11,0),"ス",VLOOKUP(A131,スキル!$A:$J,F131+4,FALSE)))</f>
        <v/>
      </c>
      <c r="I131" s="15" t="str">
        <f>IF(F131="","",IF(F131=VLOOKUP(A131,スキル!$A:$K,11,0),"キ",100/H131))</f>
        <v/>
      </c>
      <c r="J131" s="15" t="str">
        <f>IF(F131="","",IF(F131=VLOOKUP(A131,スキル!$A:$K,11,0),"ル",ROUND(G131/I131,1)))</f>
        <v/>
      </c>
      <c r="K131" s="15" t="str">
        <f>IF(F131="","",IF(F131=VLOOKUP(A131,スキル!$A:$K,11,0),"Ｍ",ROUND(H131-J131,0)))</f>
        <v/>
      </c>
      <c r="L131" s="15" t="str">
        <f ca="1">IF(F131="","",IF(F131=VLOOKUP(A131,スキル!$A:$K,11,0),"Ａ",IF(F131=VLOOKUP(A131,スキル!$A:$K,11,0)-1,0,SUM(OFFSET(スキル!$A$2,MATCH(A131,スキル!$A$3:$A$1048576,0),F131+4,1,5-F131)))))</f>
        <v/>
      </c>
      <c r="M131" s="15">
        <f>IF(F131="",VLOOKUP(A131,スキル!$A:$K,10,0),IF(F131=VLOOKUP(A131,スキル!$A:$K,11,0),"Ｘ",K131+L131))</f>
        <v>3</v>
      </c>
      <c r="N131" s="15" t="str">
        <f>IF(C131="イベ","-",VLOOKUP(A131,スキル!$A:$K,10,0)*IF(C131="ハピ",10000,30000))</f>
        <v>-</v>
      </c>
      <c r="O131" s="15" t="str">
        <f t="shared" si="1"/>
        <v>-</v>
      </c>
      <c r="P131" s="15" t="str">
        <f>IF(C131="イベ","-",IF(F131=VLOOKUP(A131,スキル!$A:$K,11,0),0,IF(C131="ハピ",M131*10000,M131*30000)))</f>
        <v>-</v>
      </c>
      <c r="Q131" s="15" t="str">
        <f>VLOOKUP(A131,スキル!$A$3:$M$1000,13,0)</f>
        <v>縦ライン状にツムを消すよ！</v>
      </c>
    </row>
    <row r="132" spans="1:17" ht="18" customHeight="1">
      <c r="A132" s="13">
        <v>130</v>
      </c>
      <c r="B132" s="14"/>
      <c r="C132" s="14" t="s">
        <v>46</v>
      </c>
      <c r="D132" s="14" t="s">
        <v>218</v>
      </c>
      <c r="E132" s="8" t="str">
        <f t="shared" si="0"/>
        <v>期間2</v>
      </c>
      <c r="F132" s="15">
        <v>2</v>
      </c>
      <c r="G132" s="15">
        <v>50</v>
      </c>
      <c r="H132" s="15">
        <f>IF(F132="","",IF(F132=VLOOKUP(A132,スキル!$A:$K,11,0),"ス",VLOOKUP(A132,スキル!$A:$J,F132+4,FALSE)))</f>
        <v>2</v>
      </c>
      <c r="I132" s="15">
        <f>IF(F132="","",IF(F132=VLOOKUP(A132,スキル!$A:$K,11,0),"キ",100/H132))</f>
        <v>50</v>
      </c>
      <c r="J132" s="15">
        <f>IF(F132="","",IF(F132=VLOOKUP(A132,スキル!$A:$K,11,0),"ル",ROUND(G132/I132,1)))</f>
        <v>1</v>
      </c>
      <c r="K132" s="15">
        <f>IF(F132="","",IF(F132=VLOOKUP(A132,スキル!$A:$K,11,0),"Ｍ",ROUND(H132-J132,0)))</f>
        <v>1</v>
      </c>
      <c r="L132" s="15">
        <f ca="1">IF(F132="","",IF(F132=VLOOKUP(A132,スキル!$A:$K,11,0),"Ａ",IF(F132=VLOOKUP(A132,スキル!$A:$K,11,0)-1,0,SUM(OFFSET(スキル!$A$2,MATCH(A132,スキル!$A$3:$A$1048576,0),F132+4,1,5-F132)))))</f>
        <v>28</v>
      </c>
      <c r="M132" s="15">
        <f ca="1">IF(F132="",VLOOKUP(A132,スキル!$A:$K,10,0),IF(F132=VLOOKUP(A132,スキル!$A:$K,11,0),"Ｘ",K132+L132))</f>
        <v>29</v>
      </c>
      <c r="N132" s="15">
        <f>IF(C132="イベ","-",VLOOKUP(A132,スキル!$A:$K,10,0)*IF(C132="ハピ",10000,30000))</f>
        <v>960000</v>
      </c>
      <c r="O132" s="15">
        <f t="shared" ca="1" si="1"/>
        <v>90000</v>
      </c>
      <c r="P132" s="15">
        <f ca="1">IF(C132="イベ","-",IF(F132=VLOOKUP(A132,スキル!$A:$K,11,0),0,IF(C132="ハピ",M132*10000,M132*30000)))</f>
        <v>870000</v>
      </c>
      <c r="Q132" s="15" t="str">
        <f>VLOOKUP(A132,スキル!$A$3:$M$1000,13,0)</f>
        <v>3方向からライン状にツムを消すよ！</v>
      </c>
    </row>
    <row r="133" spans="1:17" ht="18" customHeight="1">
      <c r="A133" s="19">
        <v>131</v>
      </c>
      <c r="B133" s="19">
        <v>60</v>
      </c>
      <c r="C133" s="20" t="s">
        <v>38</v>
      </c>
      <c r="D133" s="20" t="s">
        <v>220</v>
      </c>
      <c r="E133" s="8" t="str">
        <f t="shared" si="0"/>
        <v>常駐ス</v>
      </c>
      <c r="F133" s="15">
        <v>6</v>
      </c>
      <c r="G133" s="15">
        <v>0</v>
      </c>
      <c r="H133" s="15" t="str">
        <f>IF(F133="","",IF(F133=VLOOKUP(A133,スキル!$A:$K,11,0),"ス",VLOOKUP(A133,スキル!$A:$J,F133+4,FALSE)))</f>
        <v>ス</v>
      </c>
      <c r="I133" s="15" t="str">
        <f>IF(F133="","",IF(F133=VLOOKUP(A133,スキル!$A:$K,11,0),"キ",100/H133))</f>
        <v>キ</v>
      </c>
      <c r="J133" s="15" t="str">
        <f>IF(F133="","",IF(F133=VLOOKUP(A133,スキル!$A:$K,11,0),"ル",ROUND(G133/I133,1)))</f>
        <v>ル</v>
      </c>
      <c r="K133" s="15" t="str">
        <f>IF(F133="","",IF(F133=VLOOKUP(A133,スキル!$A:$K,11,0),"Ｍ",ROUND(H133-J133,0)))</f>
        <v>Ｍ</v>
      </c>
      <c r="L133" s="15" t="str">
        <f ca="1">IF(F133="","",IF(F133=VLOOKUP(A133,スキル!$A:$K,11,0),"Ａ",IF(F133=VLOOKUP(A133,スキル!$A:$K,11,0)-1,0,SUM(OFFSET(スキル!$A$2,MATCH(A133,スキル!$A$3:$A$1048576,0),F133+4,1,5-F133)))))</f>
        <v>Ａ</v>
      </c>
      <c r="M133" s="15" t="str">
        <f>IF(F133="",VLOOKUP(A133,スキル!$A:$K,10,0),IF(F133=VLOOKUP(A133,スキル!$A:$K,11,0),"Ｘ",K133+L133))</f>
        <v>Ｘ</v>
      </c>
      <c r="N133" s="15">
        <f>IF(C133="イベ","-",VLOOKUP(A133,スキル!$A:$K,10,0)*IF(C133="ハピ",10000,30000))</f>
        <v>960000</v>
      </c>
      <c r="O133" s="15">
        <f t="shared" si="1"/>
        <v>960000</v>
      </c>
      <c r="P133" s="15">
        <f>IF(C133="イベ","-",IF(F133=VLOOKUP(A133,スキル!$A:$K,11,0),0,IF(C133="ハピ",M133*10000,M133*30000)))</f>
        <v>0</v>
      </c>
      <c r="Q133" s="15" t="str">
        <f>VLOOKUP(A133,スキル!$A$3:$M$1000,13,0)</f>
        <v>横ライン状にツムを消すよ！</v>
      </c>
    </row>
    <row r="134" spans="1:17" ht="18" customHeight="1">
      <c r="A134" s="13">
        <v>132</v>
      </c>
      <c r="B134" s="13">
        <v>61</v>
      </c>
      <c r="C134" s="14" t="s">
        <v>38</v>
      </c>
      <c r="D134" s="14" t="s">
        <v>221</v>
      </c>
      <c r="E134" s="8" t="str">
        <f t="shared" si="0"/>
        <v>常駐16</v>
      </c>
      <c r="F134" s="15">
        <v>5</v>
      </c>
      <c r="G134" s="15">
        <v>81</v>
      </c>
      <c r="H134" s="15">
        <f>IF(F134="","",IF(F134=VLOOKUP(A134,スキル!$A:$K,11,0),"ス",VLOOKUP(A134,スキル!$A:$J,F134+4,FALSE)))</f>
        <v>16</v>
      </c>
      <c r="I134" s="15">
        <f>IF(F134="","",IF(F134=VLOOKUP(A134,スキル!$A:$K,11,0),"キ",100/H134))</f>
        <v>6.25</v>
      </c>
      <c r="J134" s="15">
        <f>IF(F134="","",IF(F134=VLOOKUP(A134,スキル!$A:$K,11,0),"ル",ROUND(G134/I134,1)))</f>
        <v>13</v>
      </c>
      <c r="K134" s="15">
        <f>IF(F134="","",IF(F134=VLOOKUP(A134,スキル!$A:$K,11,0),"Ｍ",ROUND(H134-J134,0)))</f>
        <v>3</v>
      </c>
      <c r="L134" s="15">
        <f ca="1">IF(F134="","",IF(F134=VLOOKUP(A134,スキル!$A:$K,11,0),"Ａ",IF(F134=VLOOKUP(A134,スキル!$A:$K,11,0)-1,0,SUM(OFFSET(スキル!$A$2,MATCH(A134,スキル!$A$3:$A$1048576,0),F134+4,1,5-F134)))))</f>
        <v>0</v>
      </c>
      <c r="M134" s="15">
        <f ca="1">IF(F134="",VLOOKUP(A134,スキル!$A:$K,10,0),IF(F134=VLOOKUP(A134,スキル!$A:$K,11,0),"Ｘ",K134+L134))</f>
        <v>3</v>
      </c>
      <c r="N134" s="15">
        <f>IF(C134="イベ","-",VLOOKUP(A134,スキル!$A:$K,10,0)*IF(C134="ハピ",10000,30000))</f>
        <v>960000</v>
      </c>
      <c r="O134" s="15">
        <f t="shared" ca="1" si="1"/>
        <v>870000</v>
      </c>
      <c r="P134" s="15">
        <f ca="1">IF(C134="イベ","-",IF(F134=VLOOKUP(A134,スキル!$A:$K,11,0),0,IF(C134="ハピ",M134*10000,M134*30000)))</f>
        <v>90000</v>
      </c>
      <c r="Q134" s="15" t="str">
        <f>VLOOKUP(A134,スキル!$A$3:$M$1000,13,0)</f>
        <v>Z字状にツムを消すよ！</v>
      </c>
    </row>
    <row r="135" spans="1:17" ht="18" customHeight="1">
      <c r="A135" s="13">
        <v>133</v>
      </c>
      <c r="B135" s="13">
        <v>62</v>
      </c>
      <c r="C135" s="14" t="s">
        <v>38</v>
      </c>
      <c r="D135" s="14" t="s">
        <v>223</v>
      </c>
      <c r="E135" s="8" t="str">
        <f t="shared" si="0"/>
        <v>常駐8</v>
      </c>
      <c r="F135" s="15">
        <v>4</v>
      </c>
      <c r="G135" s="15">
        <v>62</v>
      </c>
      <c r="H135" s="15">
        <f>IF(F135="","",IF(F135=VLOOKUP(A135,スキル!$A:$K,11,0),"ス",VLOOKUP(A135,スキル!$A:$J,F135+4,FALSE)))</f>
        <v>8</v>
      </c>
      <c r="I135" s="15">
        <f>IF(F135="","",IF(F135=VLOOKUP(A135,スキル!$A:$K,11,0),"キ",100/H135))</f>
        <v>12.5</v>
      </c>
      <c r="J135" s="15">
        <f>IF(F135="","",IF(F135=VLOOKUP(A135,スキル!$A:$K,11,0),"ル",ROUND(G135/I135,1)))</f>
        <v>5</v>
      </c>
      <c r="K135" s="15">
        <f>IF(F135="","",IF(F135=VLOOKUP(A135,スキル!$A:$K,11,0),"Ｍ",ROUND(H135-J135,0)))</f>
        <v>3</v>
      </c>
      <c r="L135" s="15">
        <f ca="1">IF(F135="","",IF(F135=VLOOKUP(A135,スキル!$A:$K,11,0),"Ａ",IF(F135=VLOOKUP(A135,スキル!$A:$K,11,0)-1,0,SUM(OFFSET(スキル!$A$2,MATCH(A135,スキル!$A$3:$A$1048576,0),F135+4,1,5-F135)))))</f>
        <v>16</v>
      </c>
      <c r="M135" s="15">
        <f ca="1">IF(F135="",VLOOKUP(A135,スキル!$A:$K,10,0),IF(F135=VLOOKUP(A135,スキル!$A:$K,11,0),"Ｘ",K135+L135))</f>
        <v>19</v>
      </c>
      <c r="N135" s="15">
        <f>IF(C135="イベ","-",VLOOKUP(A135,スキル!$A:$K,10,0)*IF(C135="ハピ",10000,30000))</f>
        <v>960000</v>
      </c>
      <c r="O135" s="15">
        <f t="shared" ca="1" si="1"/>
        <v>390000</v>
      </c>
      <c r="P135" s="15">
        <f ca="1">IF(C135="イベ","-",IF(F135=VLOOKUP(A135,スキル!$A:$K,11,0),0,IF(C135="ハピ",M135*10000,M135*30000)))</f>
        <v>570000</v>
      </c>
      <c r="Q135" s="15" t="str">
        <f>VLOOKUP(A135,スキル!$A$3:$M$1000,13,0)</f>
        <v>縦ライン状にツムを消すよ！</v>
      </c>
    </row>
    <row r="136" spans="1:17" ht="18" customHeight="1">
      <c r="A136" s="13">
        <v>134</v>
      </c>
      <c r="B136" s="14"/>
      <c r="C136" s="14" t="s">
        <v>46</v>
      </c>
      <c r="D136" s="14" t="s">
        <v>224</v>
      </c>
      <c r="E136" s="8" t="str">
        <f t="shared" si="0"/>
        <v>期間2</v>
      </c>
      <c r="F136" s="15">
        <v>2</v>
      </c>
      <c r="G136" s="15">
        <v>0</v>
      </c>
      <c r="H136" s="15">
        <f>IF(F136="","",IF(F136=VLOOKUP(A136,スキル!$A:$K,11,0),"ス",VLOOKUP(A136,スキル!$A:$J,F136+4,FALSE)))</f>
        <v>2</v>
      </c>
      <c r="I136" s="15">
        <f>IF(F136="","",IF(F136=VLOOKUP(A136,スキル!$A:$K,11,0),"キ",100/H136))</f>
        <v>50</v>
      </c>
      <c r="J136" s="15">
        <f>IF(F136="","",IF(F136=VLOOKUP(A136,スキル!$A:$K,11,0),"ル",ROUND(G136/I136,1)))</f>
        <v>0</v>
      </c>
      <c r="K136" s="15">
        <f>IF(F136="","",IF(F136=VLOOKUP(A136,スキル!$A:$K,11,0),"Ｍ",ROUND(H136-J136,0)))</f>
        <v>2</v>
      </c>
      <c r="L136" s="15">
        <f ca="1">IF(F136="","",IF(F136=VLOOKUP(A136,スキル!$A:$K,11,0),"Ａ",IF(F136=VLOOKUP(A136,スキル!$A:$K,11,0)-1,0,SUM(OFFSET(スキル!$A$2,MATCH(A136,スキル!$A$3:$A$1048576,0),F136+4,1,5-F136)))))</f>
        <v>28</v>
      </c>
      <c r="M136" s="15">
        <f ca="1">IF(F136="",VLOOKUP(A136,スキル!$A:$K,10,0),IF(F136=VLOOKUP(A136,スキル!$A:$K,11,0),"Ｘ",K136+L136))</f>
        <v>30</v>
      </c>
      <c r="N136" s="15">
        <f>IF(C136="イベ","-",VLOOKUP(A136,スキル!$A:$K,10,0)*IF(C136="ハピ",10000,30000))</f>
        <v>960000</v>
      </c>
      <c r="O136" s="15">
        <f t="shared" ca="1" si="1"/>
        <v>60000</v>
      </c>
      <c r="P136" s="15">
        <f ca="1">IF(C136="イベ","-",IF(F136=VLOOKUP(A136,スキル!$A:$K,11,0),0,IF(C136="ハピ",M136*10000,M136*30000)))</f>
        <v>900000</v>
      </c>
      <c r="Q136" s="15" t="str">
        <f>VLOOKUP(A136,スキル!$A$3:$M$1000,13,0)</f>
        <v>横ライン状にツムを消すよ！</v>
      </c>
    </row>
    <row r="137" spans="1:17" ht="18" customHeight="1">
      <c r="A137" s="13">
        <v>135</v>
      </c>
      <c r="B137" s="14"/>
      <c r="C137" s="14" t="s">
        <v>46</v>
      </c>
      <c r="D137" s="14" t="s">
        <v>225</v>
      </c>
      <c r="E137" s="8" t="str">
        <f t="shared" si="0"/>
        <v>期間4</v>
      </c>
      <c r="F137" s="15">
        <v>3</v>
      </c>
      <c r="G137" s="15">
        <v>0</v>
      </c>
      <c r="H137" s="15">
        <f>IF(F137="","",IF(F137=VLOOKUP(A137,スキル!$A:$K,11,0),"ス",VLOOKUP(A137,スキル!$A:$J,F137+4,FALSE)))</f>
        <v>4</v>
      </c>
      <c r="I137" s="15">
        <f>IF(F137="","",IF(F137=VLOOKUP(A137,スキル!$A:$K,11,0),"キ",100/H137))</f>
        <v>25</v>
      </c>
      <c r="J137" s="15">
        <f>IF(F137="","",IF(F137=VLOOKUP(A137,スキル!$A:$K,11,0),"ル",ROUND(G137/I137,1)))</f>
        <v>0</v>
      </c>
      <c r="K137" s="15">
        <f>IF(F137="","",IF(F137=VLOOKUP(A137,スキル!$A:$K,11,0),"Ｍ",ROUND(H137-J137,0)))</f>
        <v>4</v>
      </c>
      <c r="L137" s="15">
        <f ca="1">IF(F137="","",IF(F137=VLOOKUP(A137,スキル!$A:$K,11,0),"Ａ",IF(F137=VLOOKUP(A137,スキル!$A:$K,11,0)-1,0,SUM(OFFSET(スキル!$A$2,MATCH(A137,スキル!$A$3:$A$1048576,0),F137+4,1,5-F137)))))</f>
        <v>28</v>
      </c>
      <c r="M137" s="15">
        <f ca="1">IF(F137="",VLOOKUP(A137,スキル!$A:$K,10,0),IF(F137=VLOOKUP(A137,スキル!$A:$K,11,0),"Ｘ",K137+L137))</f>
        <v>32</v>
      </c>
      <c r="N137" s="15">
        <f>IF(C137="イベ","-",VLOOKUP(A137,スキル!$A:$K,10,0)*IF(C137="ハピ",10000,30000))</f>
        <v>1080000</v>
      </c>
      <c r="O137" s="15">
        <f t="shared" ca="1" si="1"/>
        <v>120000</v>
      </c>
      <c r="P137" s="15">
        <f ca="1">IF(C137="イベ","-",IF(F137=VLOOKUP(A137,スキル!$A:$K,11,0),0,IF(C137="ハピ",M137*10000,M137*30000)))</f>
        <v>960000</v>
      </c>
      <c r="Q137" s="15" t="str">
        <f>VLOOKUP(A137,スキル!$A$3:$M$1000,13,0)</f>
        <v>斜めライン状にツムを消すよ！</v>
      </c>
    </row>
    <row r="138" spans="1:17" ht="18" customHeight="1">
      <c r="A138" s="13">
        <v>136</v>
      </c>
      <c r="B138" s="14"/>
      <c r="C138" s="14" t="s">
        <v>46</v>
      </c>
      <c r="D138" s="14" t="s">
        <v>226</v>
      </c>
      <c r="E138" s="8" t="str">
        <f t="shared" si="0"/>
        <v>期間</v>
      </c>
      <c r="F138" s="15"/>
      <c r="G138" s="15"/>
      <c r="H138" s="15" t="str">
        <f>IF(F138="","",IF(F138=VLOOKUP(A138,スキル!$A:$K,11,0),"ス",VLOOKUP(A138,スキル!$A:$J,F138+4,FALSE)))</f>
        <v/>
      </c>
      <c r="I138" s="15" t="str">
        <f>IF(F138="","",IF(F138=VLOOKUP(A138,スキル!$A:$K,11,0),"キ",100/H138))</f>
        <v/>
      </c>
      <c r="J138" s="15" t="str">
        <f>IF(F138="","",IF(F138=VLOOKUP(A138,スキル!$A:$K,11,0),"ル",ROUND(G138/I138,1)))</f>
        <v/>
      </c>
      <c r="K138" s="15" t="str">
        <f>IF(F138="","",IF(F138=VLOOKUP(A138,スキル!$A:$K,11,0),"Ｍ",ROUND(H138-J138,0)))</f>
        <v/>
      </c>
      <c r="L138" s="15" t="str">
        <f ca="1">IF(F138="","",IF(F138=VLOOKUP(A138,スキル!$A:$K,11,0),"Ａ",IF(F138=VLOOKUP(A138,スキル!$A:$K,11,0)-1,0,SUM(OFFSET(スキル!$A$2,MATCH(A138,スキル!$A$3:$A$1048576,0),F138+4,1,5-F138)))))</f>
        <v/>
      </c>
      <c r="M138" s="15">
        <f>IF(F138="",VLOOKUP(A138,スキル!$A:$K,10,0),IF(F138=VLOOKUP(A138,スキル!$A:$K,11,0),"Ｘ",K138+L138))</f>
        <v>32</v>
      </c>
      <c r="N138" s="15">
        <f>IF(C138="イベ","-",VLOOKUP(A138,スキル!$A:$K,10,0)*IF(C138="ハピ",10000,30000))</f>
        <v>960000</v>
      </c>
      <c r="O138" s="15">
        <f t="shared" si="1"/>
        <v>0</v>
      </c>
      <c r="P138" s="15">
        <f>IF(C138="イベ","-",IF(F138=VLOOKUP(A138,スキル!$A:$K,11,0),0,IF(C138="ハピ",M138*10000,M138*30000)))</f>
        <v>960000</v>
      </c>
      <c r="Q138" s="15" t="str">
        <f>VLOOKUP(A138,スキル!$A$3:$M$1000,13,0)</f>
        <v>エリザベス・スワンと一緒に消せる高得点ウィル・ターナーが出るよ！</v>
      </c>
    </row>
    <row r="139" spans="1:17" ht="18" customHeight="1">
      <c r="A139" s="13">
        <v>137</v>
      </c>
      <c r="B139" s="14"/>
      <c r="C139" s="14" t="s">
        <v>46</v>
      </c>
      <c r="D139" s="14" t="s">
        <v>228</v>
      </c>
      <c r="E139" s="8" t="str">
        <f t="shared" si="0"/>
        <v>期間4</v>
      </c>
      <c r="F139" s="15">
        <v>3</v>
      </c>
      <c r="G139" s="15">
        <v>50</v>
      </c>
      <c r="H139" s="15">
        <f>IF(F139="","",IF(F139=VLOOKUP(A139,スキル!$A:$K,11,0),"ス",VLOOKUP(A139,スキル!$A:$J,F139+4,FALSE)))</f>
        <v>4</v>
      </c>
      <c r="I139" s="15">
        <f>IF(F139="","",IF(F139=VLOOKUP(A139,スキル!$A:$K,11,0),"キ",100/H139))</f>
        <v>25</v>
      </c>
      <c r="J139" s="15">
        <f>IF(F139="","",IF(F139=VLOOKUP(A139,スキル!$A:$K,11,0),"ル",ROUND(G139/I139,1)))</f>
        <v>2</v>
      </c>
      <c r="K139" s="15">
        <f>IF(F139="","",IF(F139=VLOOKUP(A139,スキル!$A:$K,11,0),"Ｍ",ROUND(H139-J139,0)))</f>
        <v>2</v>
      </c>
      <c r="L139" s="15">
        <f ca="1">IF(F139="","",IF(F139=VLOOKUP(A139,スキル!$A:$K,11,0),"Ａ",IF(F139=VLOOKUP(A139,スキル!$A:$K,11,0)-1,0,SUM(OFFSET(スキル!$A$2,MATCH(A139,スキル!$A$3:$A$1048576,0),F139+4,1,5-F139)))))</f>
        <v>28</v>
      </c>
      <c r="M139" s="15">
        <f ca="1">IF(F139="",VLOOKUP(A139,スキル!$A:$K,10,0),IF(F139=VLOOKUP(A139,スキル!$A:$K,11,0),"Ｘ",K139+L139))</f>
        <v>30</v>
      </c>
      <c r="N139" s="15">
        <f>IF(C139="イベ","-",VLOOKUP(A139,スキル!$A:$K,10,0)*IF(C139="ハピ",10000,30000))</f>
        <v>1080000</v>
      </c>
      <c r="O139" s="15">
        <f t="shared" ca="1" si="1"/>
        <v>180000</v>
      </c>
      <c r="P139" s="15">
        <f ca="1">IF(C139="イベ","-",IF(F139=VLOOKUP(A139,スキル!$A:$K,11,0),0,IF(C139="ハピ",M139*10000,M139*30000)))</f>
        <v>900000</v>
      </c>
      <c r="Q139" s="15" t="str">
        <f>VLOOKUP(A139,スキル!$A$3:$M$1000,13,0)</f>
        <v>画面中央のツムをまとめて消すよ！</v>
      </c>
    </row>
    <row r="140" spans="1:17" ht="18" customHeight="1">
      <c r="A140" s="13">
        <v>138</v>
      </c>
      <c r="B140" s="13">
        <v>63</v>
      </c>
      <c r="C140" s="14" t="s">
        <v>38</v>
      </c>
      <c r="D140" s="14" t="s">
        <v>229</v>
      </c>
      <c r="E140" s="8" t="str">
        <f t="shared" si="0"/>
        <v>常駐20</v>
      </c>
      <c r="F140" s="15">
        <v>5</v>
      </c>
      <c r="G140" s="15">
        <v>0</v>
      </c>
      <c r="H140" s="15">
        <f>IF(F140="","",IF(F140=VLOOKUP(A140,スキル!$A:$K,11,0),"ス",VLOOKUP(A140,スキル!$A:$J,F140+4,FALSE)))</f>
        <v>20</v>
      </c>
      <c r="I140" s="15">
        <f>IF(F140="","",IF(F140=VLOOKUP(A140,スキル!$A:$K,11,0),"キ",100/H140))</f>
        <v>5</v>
      </c>
      <c r="J140" s="15">
        <f>IF(F140="","",IF(F140=VLOOKUP(A140,スキル!$A:$K,11,0),"ル",ROUND(G140/I140,1)))</f>
        <v>0</v>
      </c>
      <c r="K140" s="15">
        <f>IF(F140="","",IF(F140=VLOOKUP(A140,スキル!$A:$K,11,0),"Ｍ",ROUND(H140-J140,0)))</f>
        <v>20</v>
      </c>
      <c r="L140" s="15">
        <f ca="1">IF(F140="","",IF(F140=VLOOKUP(A140,スキル!$A:$K,11,0),"Ａ",IF(F140=VLOOKUP(A140,スキル!$A:$K,11,0)-1,0,SUM(OFFSET(スキル!$A$2,MATCH(A140,スキル!$A$3:$A$1048576,0),F140+4,1,5-F140)))))</f>
        <v>0</v>
      </c>
      <c r="M140" s="15">
        <f ca="1">IF(F140="",VLOOKUP(A140,スキル!$A:$K,10,0),IF(F140=VLOOKUP(A140,スキル!$A:$K,11,0),"Ｘ",K140+L140))</f>
        <v>20</v>
      </c>
      <c r="N140" s="15">
        <f>IF(C140="イベ","-",VLOOKUP(A140,スキル!$A:$K,10,0)*IF(C140="ハピ",10000,30000))</f>
        <v>1080000</v>
      </c>
      <c r="O140" s="15">
        <f t="shared" ca="1" si="1"/>
        <v>480000</v>
      </c>
      <c r="P140" s="15">
        <f ca="1">IF(C140="イベ","-",IF(F140=VLOOKUP(A140,スキル!$A:$K,11,0),0,IF(C140="ハピ",M140*10000,M140*30000)))</f>
        <v>600000</v>
      </c>
      <c r="Q140" s="15" t="str">
        <f>VLOOKUP(A140,スキル!$A$3:$M$1000,13,0)</f>
        <v>縦ライン状にツムを消すよ！</v>
      </c>
    </row>
    <row r="141" spans="1:17" ht="18" customHeight="1">
      <c r="A141" s="13">
        <v>139</v>
      </c>
      <c r="B141" s="13">
        <v>64</v>
      </c>
      <c r="C141" s="14" t="s">
        <v>38</v>
      </c>
      <c r="D141" s="14" t="s">
        <v>230</v>
      </c>
      <c r="E141" s="8" t="str">
        <f t="shared" si="0"/>
        <v>常駐20</v>
      </c>
      <c r="F141" s="15">
        <v>5</v>
      </c>
      <c r="G141" s="15">
        <v>20</v>
      </c>
      <c r="H141" s="15">
        <f>IF(F141="","",IF(F141=VLOOKUP(A141,スキル!$A:$K,11,0),"ス",VLOOKUP(A141,スキル!$A:$J,F141+4,FALSE)))</f>
        <v>20</v>
      </c>
      <c r="I141" s="15">
        <f>IF(F141="","",IF(F141=VLOOKUP(A141,スキル!$A:$K,11,0),"キ",100/H141))</f>
        <v>5</v>
      </c>
      <c r="J141" s="15">
        <f>IF(F141="","",IF(F141=VLOOKUP(A141,スキル!$A:$K,11,0),"ル",ROUND(G141/I141,1)))</f>
        <v>4</v>
      </c>
      <c r="K141" s="15">
        <f>IF(F141="","",IF(F141=VLOOKUP(A141,スキル!$A:$K,11,0),"Ｍ",ROUND(H141-J141,0)))</f>
        <v>16</v>
      </c>
      <c r="L141" s="15">
        <f ca="1">IF(F141="","",IF(F141=VLOOKUP(A141,スキル!$A:$K,11,0),"Ａ",IF(F141=VLOOKUP(A141,スキル!$A:$K,11,0)-1,0,SUM(OFFSET(スキル!$A$2,MATCH(A141,スキル!$A$3:$A$1048576,0),F141+4,1,5-F141)))))</f>
        <v>0</v>
      </c>
      <c r="M141" s="15">
        <f ca="1">IF(F141="",VLOOKUP(A141,スキル!$A:$K,10,0),IF(F141=VLOOKUP(A141,スキル!$A:$K,11,0),"Ｘ",K141+L141))</f>
        <v>16</v>
      </c>
      <c r="N141" s="15">
        <f>IF(C141="イベ","-",VLOOKUP(A141,スキル!$A:$K,10,0)*IF(C141="ハピ",10000,30000))</f>
        <v>1080000</v>
      </c>
      <c r="O141" s="15">
        <f t="shared" ca="1" si="1"/>
        <v>600000</v>
      </c>
      <c r="P141" s="15">
        <f ca="1">IF(C141="イベ","-",IF(F141=VLOOKUP(A141,スキル!$A:$K,11,0),0,IF(C141="ハピ",M141*10000,M141*30000)))</f>
        <v>480000</v>
      </c>
      <c r="Q141" s="15" t="str">
        <f>VLOOKUP(A141,スキル!$A$3:$M$1000,13,0)</f>
        <v>S字状にツムを消すよ！</v>
      </c>
    </row>
    <row r="142" spans="1:17" ht="18" customHeight="1">
      <c r="A142" s="13">
        <v>140</v>
      </c>
      <c r="B142" s="13">
        <v>65</v>
      </c>
      <c r="C142" s="14" t="s">
        <v>38</v>
      </c>
      <c r="D142" s="14" t="s">
        <v>232</v>
      </c>
      <c r="E142" s="8" t="str">
        <f t="shared" si="0"/>
        <v>常駐8</v>
      </c>
      <c r="F142" s="15">
        <v>4</v>
      </c>
      <c r="G142" s="15">
        <v>75</v>
      </c>
      <c r="H142" s="15">
        <f>IF(F142="","",IF(F142=VLOOKUP(A142,スキル!$A:$K,11,0),"ス",VLOOKUP(A142,スキル!$A:$J,F142+4,FALSE)))</f>
        <v>8</v>
      </c>
      <c r="I142" s="15">
        <f>IF(F142="","",IF(F142=VLOOKUP(A142,スキル!$A:$K,11,0),"キ",100/H142))</f>
        <v>12.5</v>
      </c>
      <c r="J142" s="15">
        <f>IF(F142="","",IF(F142=VLOOKUP(A142,スキル!$A:$K,11,0),"ル",ROUND(G142/I142,1)))</f>
        <v>6</v>
      </c>
      <c r="K142" s="15">
        <f>IF(F142="","",IF(F142=VLOOKUP(A142,スキル!$A:$K,11,0),"Ｍ",ROUND(H142-J142,0)))</f>
        <v>2</v>
      </c>
      <c r="L142" s="15">
        <f ca="1">IF(F142="","",IF(F142=VLOOKUP(A142,スキル!$A:$K,11,0),"Ａ",IF(F142=VLOOKUP(A142,スキル!$A:$K,11,0)-1,0,SUM(OFFSET(スキル!$A$2,MATCH(A142,スキル!$A$3:$A$1048576,0),F142+4,1,5-F142)))))</f>
        <v>20</v>
      </c>
      <c r="M142" s="15">
        <f ca="1">IF(F142="",VLOOKUP(A142,スキル!$A:$K,10,0),IF(F142=VLOOKUP(A142,スキル!$A:$K,11,0),"Ｘ",K142+L142))</f>
        <v>22</v>
      </c>
      <c r="N142" s="15">
        <f>IF(C142="イベ","-",VLOOKUP(A142,スキル!$A:$K,10,0)*IF(C142="ハピ",10000,30000))</f>
        <v>1080000</v>
      </c>
      <c r="O142" s="15">
        <f t="shared" ca="1" si="1"/>
        <v>420000</v>
      </c>
      <c r="P142" s="15">
        <f ca="1">IF(C142="イベ","-",IF(F142=VLOOKUP(A142,スキル!$A:$K,11,0),0,IF(C142="ハピ",M142*10000,M142*30000)))</f>
        <v>660000</v>
      </c>
      <c r="Q142" s="15" t="str">
        <f>VLOOKUP(A142,スキル!$A$3:$M$1000,13,0)</f>
        <v>クロス状にツムをまとめて消すよ！</v>
      </c>
    </row>
    <row r="143" spans="1:17" ht="18" customHeight="1">
      <c r="A143" s="13">
        <v>141</v>
      </c>
      <c r="B143" s="14"/>
      <c r="C143" s="14" t="s">
        <v>49</v>
      </c>
      <c r="D143" s="14" t="s">
        <v>233</v>
      </c>
      <c r="E143" s="8" t="str">
        <f t="shared" si="0"/>
        <v>イベ</v>
      </c>
      <c r="F143" s="15"/>
      <c r="G143" s="15"/>
      <c r="H143" s="15" t="str">
        <f>IF(F143="","",IF(F143=VLOOKUP(A143,スキル!$A:$K,11,0),"ス",VLOOKUP(A143,スキル!$A:$J,F143+4,FALSE)))</f>
        <v/>
      </c>
      <c r="I143" s="15" t="str">
        <f>IF(F143="","",IF(F143=VLOOKUP(A143,スキル!$A:$K,11,0),"キ",100/H143))</f>
        <v/>
      </c>
      <c r="J143" s="15" t="str">
        <f>IF(F143="","",IF(F143=VLOOKUP(A143,スキル!$A:$K,11,0),"ル",ROUND(G143/I143,1)))</f>
        <v/>
      </c>
      <c r="K143" s="15" t="str">
        <f>IF(F143="","",IF(F143=VLOOKUP(A143,スキル!$A:$K,11,0),"Ｍ",ROUND(H143-J143,0)))</f>
        <v/>
      </c>
      <c r="L143" s="15" t="str">
        <f ca="1">IF(F143="","",IF(F143=VLOOKUP(A143,スキル!$A:$K,11,0),"Ａ",IF(F143=VLOOKUP(A143,スキル!$A:$K,11,0)-1,0,SUM(OFFSET(スキル!$A$2,MATCH(A143,スキル!$A$3:$A$1048576,0),F143+4,1,5-F143)))))</f>
        <v/>
      </c>
      <c r="M143" s="15">
        <f>IF(F143="",VLOOKUP(A143,スキル!$A:$K,10,0),IF(F143=VLOOKUP(A143,スキル!$A:$K,11,0),"Ｘ",K143+L143))</f>
        <v>3</v>
      </c>
      <c r="N143" s="15" t="str">
        <f>IF(C143="イベ","-",VLOOKUP(A143,スキル!$A:$K,10,0)*IF(C143="ハピ",10000,30000))</f>
        <v>-</v>
      </c>
      <c r="O143" s="15" t="str">
        <f t="shared" si="1"/>
        <v>-</v>
      </c>
      <c r="P143" s="15" t="str">
        <f>IF(C143="イベ","-",IF(F143=VLOOKUP(A143,スキル!$A:$K,11,0),0,IF(C143="ハピ",M143*10000,M143*30000)))</f>
        <v>-</v>
      </c>
      <c r="Q143" s="15" t="str">
        <f>VLOOKUP(A143,スキル!$A$3:$M$1000,13,0)</f>
        <v>ランダムでツムを消すよ！</v>
      </c>
    </row>
    <row r="144" spans="1:17" ht="18" customHeight="1">
      <c r="A144" s="13">
        <v>142</v>
      </c>
      <c r="B144" s="14"/>
      <c r="C144" s="14" t="s">
        <v>46</v>
      </c>
      <c r="D144" s="14" t="s">
        <v>234</v>
      </c>
      <c r="E144" s="8" t="str">
        <f t="shared" si="0"/>
        <v>期間4</v>
      </c>
      <c r="F144" s="15">
        <v>3</v>
      </c>
      <c r="G144" s="15">
        <v>0</v>
      </c>
      <c r="H144" s="15">
        <f>IF(F144="","",IF(F144=VLOOKUP(A144,スキル!$A:$K,11,0),"ス",VLOOKUP(A144,スキル!$A:$J,F144+4,FALSE)))</f>
        <v>4</v>
      </c>
      <c r="I144" s="15">
        <f>IF(F144="","",IF(F144=VLOOKUP(A144,スキル!$A:$K,11,0),"キ",100/H144))</f>
        <v>25</v>
      </c>
      <c r="J144" s="15">
        <f>IF(F144="","",IF(F144=VLOOKUP(A144,スキル!$A:$K,11,0),"ル",ROUND(G144/I144,1)))</f>
        <v>0</v>
      </c>
      <c r="K144" s="15">
        <f>IF(F144="","",IF(F144=VLOOKUP(A144,スキル!$A:$K,11,0),"Ｍ",ROUND(H144-J144,0)))</f>
        <v>4</v>
      </c>
      <c r="L144" s="15">
        <f ca="1">IF(F144="","",IF(F144=VLOOKUP(A144,スキル!$A:$K,11,0),"Ａ",IF(F144=VLOOKUP(A144,スキル!$A:$K,11,0)-1,0,SUM(OFFSET(スキル!$A$2,MATCH(A144,スキル!$A$3:$A$1048576,0),F144+4,1,5-F144)))))</f>
        <v>28</v>
      </c>
      <c r="M144" s="15">
        <f ca="1">IF(F144="",VLOOKUP(A144,スキル!$A:$K,10,0),IF(F144=VLOOKUP(A144,スキル!$A:$K,11,0),"Ｘ",K144+L144))</f>
        <v>32</v>
      </c>
      <c r="N144" s="15">
        <f>IF(C144="イベ","-",VLOOKUP(A144,スキル!$A:$K,10,0)*IF(C144="ハピ",10000,30000))</f>
        <v>1080000</v>
      </c>
      <c r="O144" s="15">
        <f t="shared" ca="1" si="1"/>
        <v>120000</v>
      </c>
      <c r="P144" s="15">
        <f ca="1">IF(C144="イベ","-",IF(F144=VLOOKUP(A144,スキル!$A:$K,11,0),0,IF(C144="ハピ",M144*10000,M144*30000)))</f>
        <v>960000</v>
      </c>
      <c r="Q144" s="15" t="str">
        <f>VLOOKUP(A144,スキル!$A$3:$M$1000,13,0)</f>
        <v>フィーバーがはじまり横ライン状にツムを消すよ！</v>
      </c>
    </row>
    <row r="145" spans="1:17" ht="18" customHeight="1">
      <c r="A145" s="13">
        <v>143</v>
      </c>
      <c r="B145" s="14"/>
      <c r="C145" s="14" t="s">
        <v>46</v>
      </c>
      <c r="D145" s="14" t="s">
        <v>236</v>
      </c>
      <c r="E145" s="8" t="str">
        <f t="shared" si="0"/>
        <v>期間4</v>
      </c>
      <c r="F145" s="15">
        <v>3</v>
      </c>
      <c r="G145" s="15">
        <v>75</v>
      </c>
      <c r="H145" s="15">
        <f>IF(F145="","",IF(F145=VLOOKUP(A145,スキル!$A:$K,11,0),"ス",VLOOKUP(A145,スキル!$A:$J,F145+4,FALSE)))</f>
        <v>4</v>
      </c>
      <c r="I145" s="15">
        <f>IF(F145="","",IF(F145=VLOOKUP(A145,スキル!$A:$K,11,0),"キ",100/H145))</f>
        <v>25</v>
      </c>
      <c r="J145" s="15">
        <f>IF(F145="","",IF(F145=VLOOKUP(A145,スキル!$A:$K,11,0),"ル",ROUND(G145/I145,1)))</f>
        <v>3</v>
      </c>
      <c r="K145" s="15">
        <f>IF(F145="","",IF(F145=VLOOKUP(A145,スキル!$A:$K,11,0),"Ｍ",ROUND(H145-J145,0)))</f>
        <v>1</v>
      </c>
      <c r="L145" s="15">
        <f ca="1">IF(F145="","",IF(F145=VLOOKUP(A145,スキル!$A:$K,11,0),"Ａ",IF(F145=VLOOKUP(A145,スキル!$A:$K,11,0)-1,0,SUM(OFFSET(スキル!$A$2,MATCH(A145,スキル!$A$3:$A$1048576,0),F145+4,1,5-F145)))))</f>
        <v>24</v>
      </c>
      <c r="M145" s="15">
        <f ca="1">IF(F145="",VLOOKUP(A145,スキル!$A:$K,10,0),IF(F145=VLOOKUP(A145,スキル!$A:$K,11,0),"Ｘ",K145+L145))</f>
        <v>25</v>
      </c>
      <c r="N145" s="15">
        <f>IF(C145="イベ","-",VLOOKUP(A145,スキル!$A:$K,10,0)*IF(C145="ハピ",10000,30000))</f>
        <v>960000</v>
      </c>
      <c r="O145" s="15">
        <f t="shared" ca="1" si="1"/>
        <v>210000</v>
      </c>
      <c r="P145" s="15">
        <f ca="1">IF(C145="イベ","-",IF(F145=VLOOKUP(A145,スキル!$A:$K,11,0),0,IF(C145="ハピ",M145*10000,M145*30000)))</f>
        <v>750000</v>
      </c>
      <c r="Q145" s="15" t="str">
        <f>VLOOKUP(A145,スキル!$A$3:$M$1000,13,0)</f>
        <v>フィーバーがはじまり横ラインにツム消し＆ボムが発生するよ！</v>
      </c>
    </row>
    <row r="146" spans="1:17" ht="18" customHeight="1">
      <c r="A146" s="13">
        <v>144</v>
      </c>
      <c r="B146" s="14"/>
      <c r="C146" s="14" t="s">
        <v>46</v>
      </c>
      <c r="D146" s="14" t="s">
        <v>238</v>
      </c>
      <c r="E146" s="8" t="str">
        <f t="shared" si="0"/>
        <v>期間1</v>
      </c>
      <c r="F146" s="15">
        <v>1</v>
      </c>
      <c r="G146" s="15">
        <v>0</v>
      </c>
      <c r="H146" s="15">
        <f>IF(F146="","",IF(F146=VLOOKUP(A146,スキル!$A:$K,11,0),"ス",VLOOKUP(A146,スキル!$A:$J,F146+4,FALSE)))</f>
        <v>1</v>
      </c>
      <c r="I146" s="15">
        <f>IF(F146="","",IF(F146=VLOOKUP(A146,スキル!$A:$K,11,0),"キ",100/H146))</f>
        <v>100</v>
      </c>
      <c r="J146" s="15">
        <f>IF(F146="","",IF(F146=VLOOKUP(A146,スキル!$A:$K,11,0),"ル",ROUND(G146/I146,1)))</f>
        <v>0</v>
      </c>
      <c r="K146" s="15">
        <f>IF(F146="","",IF(F146=VLOOKUP(A146,スキル!$A:$K,11,0),"Ｍ",ROUND(H146-J146,0)))</f>
        <v>1</v>
      </c>
      <c r="L146" s="15">
        <f ca="1">IF(F146="","",IF(F146=VLOOKUP(A146,スキル!$A:$K,11,0),"Ａ",IF(F146=VLOOKUP(A146,スキル!$A:$K,11,0)-1,0,SUM(OFFSET(スキル!$A$2,MATCH(A146,スキル!$A$3:$A$1048576,0),F146+4,1,5-F146)))))</f>
        <v>30</v>
      </c>
      <c r="M146" s="15">
        <f ca="1">IF(F146="",VLOOKUP(A146,スキル!$A:$K,10,0),IF(F146=VLOOKUP(A146,スキル!$A:$K,11,0),"Ｘ",K146+L146))</f>
        <v>31</v>
      </c>
      <c r="N146" s="15">
        <f>IF(C146="イベ","-",VLOOKUP(A146,スキル!$A:$K,10,0)*IF(C146="ハピ",10000,30000))</f>
        <v>960000</v>
      </c>
      <c r="O146" s="15">
        <f t="shared" ca="1" si="1"/>
        <v>30000</v>
      </c>
      <c r="P146" s="15">
        <f ca="1">IF(C146="イベ","-",IF(F146=VLOOKUP(A146,スキル!$A:$K,11,0),0,IF(C146="ハピ",M146*10000,M146*30000)))</f>
        <v>930000</v>
      </c>
      <c r="Q146" s="15" t="str">
        <f>VLOOKUP(A146,スキル!$A$3:$M$1000,13,0)</f>
        <v>画面下のツムをまとめて消すよ！</v>
      </c>
    </row>
    <row r="147" spans="1:17" ht="18" customHeight="1">
      <c r="A147" s="13">
        <v>145</v>
      </c>
      <c r="B147" s="14"/>
      <c r="C147" s="14" t="s">
        <v>46</v>
      </c>
      <c r="D147" s="14" t="s">
        <v>239</v>
      </c>
      <c r="E147" s="8" t="str">
        <f t="shared" si="0"/>
        <v>期間2</v>
      </c>
      <c r="F147" s="15">
        <v>2</v>
      </c>
      <c r="G147" s="15">
        <v>50</v>
      </c>
      <c r="H147" s="15">
        <f>IF(F147="","",IF(F147=VLOOKUP(A147,スキル!$A:$K,11,0),"ス",VLOOKUP(A147,スキル!$A:$J,F147+4,FALSE)))</f>
        <v>2</v>
      </c>
      <c r="I147" s="15">
        <f>IF(F147="","",IF(F147=VLOOKUP(A147,スキル!$A:$K,11,0),"キ",100/H147))</f>
        <v>50</v>
      </c>
      <c r="J147" s="15">
        <f>IF(F147="","",IF(F147=VLOOKUP(A147,スキル!$A:$K,11,0),"ル",ROUND(G147/I147,1)))</f>
        <v>1</v>
      </c>
      <c r="K147" s="15">
        <f>IF(F147="","",IF(F147=VLOOKUP(A147,スキル!$A:$K,11,0),"Ｍ",ROUND(H147-J147,0)))</f>
        <v>1</v>
      </c>
      <c r="L147" s="15">
        <f ca="1">IF(F147="","",IF(F147=VLOOKUP(A147,スキル!$A:$K,11,0),"Ａ",IF(F147=VLOOKUP(A147,スキル!$A:$K,11,0)-1,0,SUM(OFFSET(スキル!$A$2,MATCH(A147,スキル!$A$3:$A$1048576,0),F147+4,1,5-F147)))))</f>
        <v>24</v>
      </c>
      <c r="M147" s="15">
        <f ca="1">IF(F147="",VLOOKUP(A147,スキル!$A:$K,10,0),IF(F147=VLOOKUP(A147,スキル!$A:$K,11,0),"Ｘ",K147+L147))</f>
        <v>25</v>
      </c>
      <c r="N147" s="15">
        <f>IF(C147="イベ","-",VLOOKUP(A147,スキル!$A:$K,10,0)*IF(C147="ハピ",10000,30000))</f>
        <v>840000</v>
      </c>
      <c r="O147" s="15">
        <f t="shared" ca="1" si="1"/>
        <v>90000</v>
      </c>
      <c r="P147" s="15">
        <f ca="1">IF(C147="イベ","-",IF(F147=VLOOKUP(A147,スキル!$A:$K,11,0),0,IF(C147="ハピ",M147*10000,M147*30000)))</f>
        <v>750000</v>
      </c>
      <c r="Q147" s="15" t="str">
        <f>VLOOKUP(A147,スキル!$A$3:$M$1000,13,0)</f>
        <v>ランダムでツムを消すよ！</v>
      </c>
    </row>
    <row r="148" spans="1:17" ht="18" customHeight="1">
      <c r="A148" s="13">
        <v>146</v>
      </c>
      <c r="B148" s="14"/>
      <c r="C148" s="14" t="s">
        <v>46</v>
      </c>
      <c r="D148" s="14" t="s">
        <v>240</v>
      </c>
      <c r="E148" s="8" t="str">
        <f t="shared" si="0"/>
        <v>期間</v>
      </c>
      <c r="F148" s="15"/>
      <c r="G148" s="15"/>
      <c r="H148" s="15" t="str">
        <f>IF(F148="","",IF(F148=VLOOKUP(A148,スキル!$A:$K,11,0),"ス",VLOOKUP(A148,スキル!$A:$J,F148+4,FALSE)))</f>
        <v/>
      </c>
      <c r="I148" s="15" t="str">
        <f>IF(F148="","",IF(F148=VLOOKUP(A148,スキル!$A:$K,11,0),"キ",100/H148))</f>
        <v/>
      </c>
      <c r="J148" s="15" t="str">
        <f>IF(F148="","",IF(F148=VLOOKUP(A148,スキル!$A:$K,11,0),"ル",ROUND(G148/I148,1)))</f>
        <v/>
      </c>
      <c r="K148" s="15" t="str">
        <f>IF(F148="","",IF(F148=VLOOKUP(A148,スキル!$A:$K,11,0),"Ｍ",ROUND(H148-J148,0)))</f>
        <v/>
      </c>
      <c r="L148" s="15" t="str">
        <f ca="1">IF(F148="","",IF(F148=VLOOKUP(A148,スキル!$A:$K,11,0),"Ａ",IF(F148=VLOOKUP(A148,スキル!$A:$K,11,0)-1,0,SUM(OFFSET(スキル!$A$2,MATCH(A148,スキル!$A$3:$A$1048576,0),F148+4,1,5-F148)))))</f>
        <v/>
      </c>
      <c r="M148" s="15">
        <f>IF(F148="",VLOOKUP(A148,スキル!$A:$K,10,0),IF(F148=VLOOKUP(A148,スキル!$A:$K,11,0),"Ｘ",K148+L148))</f>
        <v>36</v>
      </c>
      <c r="N148" s="15">
        <f>IF(C148="イベ","-",VLOOKUP(A148,スキル!$A:$K,10,0)*IF(C148="ハピ",10000,30000))</f>
        <v>1080000</v>
      </c>
      <c r="O148" s="15">
        <f t="shared" si="1"/>
        <v>0</v>
      </c>
      <c r="P148" s="15">
        <f>IF(C148="イベ","-",IF(F148=VLOOKUP(A148,スキル!$A:$K,11,0),0,IF(C148="ハピ",M148*10000,M148*30000)))</f>
        <v>1080000</v>
      </c>
      <c r="Q148" s="15" t="str">
        <f>VLOOKUP(A148,スキル!$A$3:$M$1000,13,0)</f>
        <v>縦ライン状にツムを消すよ！</v>
      </c>
    </row>
    <row r="149" spans="1:17" ht="18" customHeight="1">
      <c r="A149" s="19">
        <v>147</v>
      </c>
      <c r="B149" s="20"/>
      <c r="C149" s="20" t="s">
        <v>46</v>
      </c>
      <c r="D149" s="20" t="s">
        <v>241</v>
      </c>
      <c r="E149" s="8" t="str">
        <f t="shared" si="0"/>
        <v>期間ス</v>
      </c>
      <c r="F149" s="15">
        <v>6</v>
      </c>
      <c r="G149" s="15">
        <v>0</v>
      </c>
      <c r="H149" s="15" t="str">
        <f>IF(F149="","",IF(F149=VLOOKUP(A149,スキル!$A:$K,11,0),"ス",VLOOKUP(A149,スキル!$A:$J,F149+4,FALSE)))</f>
        <v>ス</v>
      </c>
      <c r="I149" s="15" t="str">
        <f>IF(F149="","",IF(F149=VLOOKUP(A149,スキル!$A:$K,11,0),"キ",100/H149))</f>
        <v>キ</v>
      </c>
      <c r="J149" s="15" t="str">
        <f>IF(F149="","",IF(F149=VLOOKUP(A149,スキル!$A:$K,11,0),"ル",ROUND(G149/I149,1)))</f>
        <v>ル</v>
      </c>
      <c r="K149" s="15" t="str">
        <f>IF(F149="","",IF(F149=VLOOKUP(A149,スキル!$A:$K,11,0),"Ｍ",ROUND(H149-J149,0)))</f>
        <v>Ｍ</v>
      </c>
      <c r="L149" s="15" t="str">
        <f ca="1">IF(F149="","",IF(F149=VLOOKUP(A149,スキル!$A:$K,11,0),"Ａ",IF(F149=VLOOKUP(A149,スキル!$A:$K,11,0)-1,0,SUM(OFFSET(スキル!$A$2,MATCH(A149,スキル!$A$3:$A$1048576,0),F149+4,1,5-F149)))))</f>
        <v>Ａ</v>
      </c>
      <c r="M149" s="15" t="str">
        <f>IF(F149="",VLOOKUP(A149,スキル!$A:$K,10,0),IF(F149=VLOOKUP(A149,スキル!$A:$K,11,0),"Ｘ",K149+L149))</f>
        <v>Ｘ</v>
      </c>
      <c r="N149" s="15">
        <f>IF(C149="イベ","-",VLOOKUP(A149,スキル!$A:$K,10,0)*IF(C149="ハピ",10000,30000))</f>
        <v>1080000</v>
      </c>
      <c r="O149" s="15">
        <f t="shared" si="1"/>
        <v>1080000</v>
      </c>
      <c r="P149" s="15">
        <f>IF(C149="イベ","-",IF(F149=VLOOKUP(A149,スキル!$A:$K,11,0),0,IF(C149="ハピ",M149*10000,M149*30000)))</f>
        <v>0</v>
      </c>
      <c r="Q149" s="15" t="str">
        <f>VLOOKUP(A149,スキル!$A$3:$M$1000,13,0)</f>
        <v>なぞった方向に消すよ！　ゆっくりなぞると太く消すよ！</v>
      </c>
    </row>
    <row r="150" spans="1:17" ht="18" customHeight="1">
      <c r="A150" s="13">
        <v>148</v>
      </c>
      <c r="B150" s="14"/>
      <c r="C150" s="14" t="s">
        <v>46</v>
      </c>
      <c r="D150" s="14" t="s">
        <v>242</v>
      </c>
      <c r="E150" s="8" t="str">
        <f t="shared" si="0"/>
        <v>期間2</v>
      </c>
      <c r="F150" s="15">
        <v>2</v>
      </c>
      <c r="G150" s="15">
        <v>0</v>
      </c>
      <c r="H150" s="15">
        <f>IF(F150="","",IF(F150=VLOOKUP(A150,スキル!$A:$K,11,0),"ス",VLOOKUP(A150,スキル!$A:$J,F150+4,FALSE)))</f>
        <v>2</v>
      </c>
      <c r="I150" s="15">
        <f>IF(F150="","",IF(F150=VLOOKUP(A150,スキル!$A:$K,11,0),"キ",100/H150))</f>
        <v>50</v>
      </c>
      <c r="J150" s="15">
        <f>IF(F150="","",IF(F150=VLOOKUP(A150,スキル!$A:$K,11,0),"ル",ROUND(G150/I150,1)))</f>
        <v>0</v>
      </c>
      <c r="K150" s="15">
        <f>IF(F150="","",IF(F150=VLOOKUP(A150,スキル!$A:$K,11,0),"Ｍ",ROUND(H150-J150,0)))</f>
        <v>2</v>
      </c>
      <c r="L150" s="15">
        <f ca="1">IF(F150="","",IF(F150=VLOOKUP(A150,スキル!$A:$K,11,0),"Ａ",IF(F150=VLOOKUP(A150,スキル!$A:$K,11,0)-1,0,SUM(OFFSET(スキル!$A$2,MATCH(A150,スキル!$A$3:$A$1048576,0),F150+4,1,5-F150)))))</f>
        <v>32</v>
      </c>
      <c r="M150" s="15">
        <f ca="1">IF(F150="",VLOOKUP(A150,スキル!$A:$K,10,0),IF(F150=VLOOKUP(A150,スキル!$A:$K,11,0),"Ｘ",K150+L150))</f>
        <v>34</v>
      </c>
      <c r="N150" s="15">
        <f>IF(C150="イベ","-",VLOOKUP(A150,スキル!$A:$K,10,0)*IF(C150="ハピ",10000,30000))</f>
        <v>1080000</v>
      </c>
      <c r="O150" s="15">
        <f t="shared" ca="1" si="1"/>
        <v>60000</v>
      </c>
      <c r="P150" s="15">
        <f ca="1">IF(C150="イベ","-",IF(F150=VLOOKUP(A150,スキル!$A:$K,11,0),0,IF(C150="ハピ",M150*10000,M150*30000)))</f>
        <v>1020000</v>
      </c>
      <c r="Q150" s="15" t="str">
        <f>VLOOKUP(A150,スキル!$A$3:$M$1000,13,0)</f>
        <v>タイミングでタップ 中央のツムを消すよ！</v>
      </c>
    </row>
    <row r="151" spans="1:17" ht="18" customHeight="1">
      <c r="A151" s="13">
        <v>149</v>
      </c>
      <c r="B151" s="14"/>
      <c r="C151" s="14" t="s">
        <v>46</v>
      </c>
      <c r="D151" s="14" t="s">
        <v>243</v>
      </c>
      <c r="E151" s="8" t="str">
        <f t="shared" si="0"/>
        <v>期間2</v>
      </c>
      <c r="F151" s="15">
        <v>2</v>
      </c>
      <c r="G151" s="15">
        <v>50</v>
      </c>
      <c r="H151" s="15">
        <f>IF(F151="","",IF(F151=VLOOKUP(A151,スキル!$A:$K,11,0),"ス",VLOOKUP(A151,スキル!$A:$J,F151+4,FALSE)))</f>
        <v>2</v>
      </c>
      <c r="I151" s="15">
        <f>IF(F151="","",IF(F151=VLOOKUP(A151,スキル!$A:$K,11,0),"キ",100/H151))</f>
        <v>50</v>
      </c>
      <c r="J151" s="15">
        <f>IF(F151="","",IF(F151=VLOOKUP(A151,スキル!$A:$K,11,0),"ル",ROUND(G151/I151,1)))</f>
        <v>1</v>
      </c>
      <c r="K151" s="15">
        <f>IF(F151="","",IF(F151=VLOOKUP(A151,スキル!$A:$K,11,0),"Ｍ",ROUND(H151-J151,0)))</f>
        <v>1</v>
      </c>
      <c r="L151" s="15">
        <f ca="1">IF(F151="","",IF(F151=VLOOKUP(A151,スキル!$A:$K,11,0),"Ａ",IF(F151=VLOOKUP(A151,スキル!$A:$K,11,0)-1,0,SUM(OFFSET(スキル!$A$2,MATCH(A151,スキル!$A$3:$A$1048576,0),F151+4,1,5-F151)))))</f>
        <v>32</v>
      </c>
      <c r="M151" s="15">
        <f ca="1">IF(F151="",VLOOKUP(A151,スキル!$A:$K,10,0),IF(F151=VLOOKUP(A151,スキル!$A:$K,11,0),"Ｘ",K151+L151))</f>
        <v>33</v>
      </c>
      <c r="N151" s="15">
        <f>IF(C151="イベ","-",VLOOKUP(A151,スキル!$A:$K,10,0)*IF(C151="ハピ",10000,30000))</f>
        <v>1080000</v>
      </c>
      <c r="O151" s="15">
        <f t="shared" ca="1" si="1"/>
        <v>90000</v>
      </c>
      <c r="P151" s="15">
        <f ca="1">IF(C151="イベ","-",IF(F151=VLOOKUP(A151,スキル!$A:$K,11,0),0,IF(C151="ハピ",M151*10000,M151*30000)))</f>
        <v>990000</v>
      </c>
      <c r="Q151" s="15" t="str">
        <f>VLOOKUP(A151,スキル!$A$3:$M$1000,13,0)</f>
        <v>横ライン状にツムを消すよ！</v>
      </c>
    </row>
    <row r="152" spans="1:17" ht="18" customHeight="1">
      <c r="A152" s="13">
        <v>150</v>
      </c>
      <c r="B152" s="14"/>
      <c r="C152" s="14" t="s">
        <v>46</v>
      </c>
      <c r="D152" s="14" t="s">
        <v>244</v>
      </c>
      <c r="E152" s="8" t="str">
        <f t="shared" si="0"/>
        <v>期間2</v>
      </c>
      <c r="F152" s="15">
        <v>2</v>
      </c>
      <c r="G152" s="15">
        <v>0</v>
      </c>
      <c r="H152" s="15">
        <f>IF(F152="","",IF(F152=VLOOKUP(A152,スキル!$A:$K,11,0),"ス",VLOOKUP(A152,スキル!$A:$J,F152+4,FALSE)))</f>
        <v>2</v>
      </c>
      <c r="I152" s="15">
        <f>IF(F152="","",IF(F152=VLOOKUP(A152,スキル!$A:$K,11,0),"キ",100/H152))</f>
        <v>50</v>
      </c>
      <c r="J152" s="15">
        <f>IF(F152="","",IF(F152=VLOOKUP(A152,スキル!$A:$K,11,0),"ル",ROUND(G152/I152,1)))</f>
        <v>0</v>
      </c>
      <c r="K152" s="15">
        <f>IF(F152="","",IF(F152=VLOOKUP(A152,スキル!$A:$K,11,0),"Ｍ",ROUND(H152-J152,0)))</f>
        <v>2</v>
      </c>
      <c r="L152" s="15">
        <f ca="1">IF(F152="","",IF(F152=VLOOKUP(A152,スキル!$A:$K,11,0),"Ａ",IF(F152=VLOOKUP(A152,スキル!$A:$K,11,0)-1,0,SUM(OFFSET(スキル!$A$2,MATCH(A152,スキル!$A$3:$A$1048576,0),F152+4,1,5-F152)))))</f>
        <v>25</v>
      </c>
      <c r="M152" s="15">
        <f ca="1">IF(F152="",VLOOKUP(A152,スキル!$A:$K,10,0),IF(F152=VLOOKUP(A152,スキル!$A:$K,11,0),"Ｘ",K152+L152))</f>
        <v>27</v>
      </c>
      <c r="N152" s="15">
        <f>IF(C152="イベ","-",VLOOKUP(A152,スキル!$A:$K,10,0)*IF(C152="ハピ",10000,30000))</f>
        <v>870000</v>
      </c>
      <c r="O152" s="15">
        <f t="shared" ca="1" si="1"/>
        <v>60000</v>
      </c>
      <c r="P152" s="15">
        <f ca="1">IF(C152="イベ","-",IF(F152=VLOOKUP(A152,スキル!$A:$K,11,0),0,IF(C152="ハピ",M152*10000,M152*30000)))</f>
        <v>810000</v>
      </c>
      <c r="Q152" s="15" t="str">
        <f>VLOOKUP(A152,スキル!$A$3:$M$1000,13,0)</f>
        <v>光った目のK-2SOをタップ　中央のツムを消すよ！</v>
      </c>
    </row>
    <row r="153" spans="1:17" ht="18" customHeight="1">
      <c r="A153" s="13">
        <v>151</v>
      </c>
      <c r="B153" s="14"/>
      <c r="C153" s="14" t="s">
        <v>49</v>
      </c>
      <c r="D153" s="14" t="s">
        <v>246</v>
      </c>
      <c r="E153" s="8" t="str">
        <f t="shared" si="0"/>
        <v>イベ1</v>
      </c>
      <c r="F153" s="15">
        <v>1</v>
      </c>
      <c r="G153" s="15">
        <v>0</v>
      </c>
      <c r="H153" s="15">
        <f>IF(F153="","",IF(F153=VLOOKUP(A153,スキル!$A:$K,11,0),"ス",VLOOKUP(A153,スキル!$A:$J,F153+4,FALSE)))</f>
        <v>1</v>
      </c>
      <c r="I153" s="15">
        <f>IF(F153="","",IF(F153=VLOOKUP(A153,スキル!$A:$K,11,0),"キ",100/H153))</f>
        <v>100</v>
      </c>
      <c r="J153" s="15">
        <f>IF(F153="","",IF(F153=VLOOKUP(A153,スキル!$A:$K,11,0),"ル",ROUND(G153/I153,1)))</f>
        <v>0</v>
      </c>
      <c r="K153" s="15">
        <f>IF(F153="","",IF(F153=VLOOKUP(A153,スキル!$A:$K,11,0),"Ｍ",ROUND(H153-J153,0)))</f>
        <v>1</v>
      </c>
      <c r="L153" s="15">
        <f ca="1">IF(F153="","",IF(F153=VLOOKUP(A153,スキル!$A:$K,11,0),"Ａ",IF(F153=VLOOKUP(A153,スキル!$A:$K,11,0)-1,0,SUM(OFFSET(スキル!$A$2,MATCH(A153,スキル!$A$3:$A$1048576,0),F153+4,1,5-F153)))))</f>
        <v>1</v>
      </c>
      <c r="M153" s="15">
        <f ca="1">IF(F153="",VLOOKUP(A153,スキル!$A:$K,10,0),IF(F153=VLOOKUP(A153,スキル!$A:$K,11,0),"Ｘ",K153+L153))</f>
        <v>2</v>
      </c>
      <c r="N153" s="15" t="str">
        <f>IF(C153="イベ","-",VLOOKUP(A153,スキル!$A:$K,10,0)*IF(C153="ハピ",10000,30000))</f>
        <v>-</v>
      </c>
      <c r="O153" s="15" t="str">
        <f t="shared" si="1"/>
        <v>-</v>
      </c>
      <c r="P153" s="15" t="str">
        <f>IF(C153="イベ","-",IF(F153=VLOOKUP(A153,スキル!$A:$K,11,0),0,IF(C153="ハピ",M153*10000,M153*30000)))</f>
        <v>-</v>
      </c>
      <c r="Q153" s="15" t="str">
        <f>VLOOKUP(A153,スキル!$A$3:$M$1000,13,0)</f>
        <v>数ヶ所でまとまってツムを消すよ！</v>
      </c>
    </row>
    <row r="154" spans="1:17" ht="18" customHeight="1">
      <c r="A154" s="13">
        <v>152</v>
      </c>
      <c r="B154" s="14"/>
      <c r="C154" s="14" t="s">
        <v>46</v>
      </c>
      <c r="D154" s="14" t="s">
        <v>247</v>
      </c>
      <c r="E154" s="8" t="str">
        <f t="shared" si="0"/>
        <v>期間</v>
      </c>
      <c r="F154" s="15"/>
      <c r="G154" s="15"/>
      <c r="H154" s="15" t="str">
        <f>IF(F154="","",IF(F154=VLOOKUP(A154,スキル!$A:$K,11,0),"ス",VLOOKUP(A154,スキル!$A:$J,F154+4,FALSE)))</f>
        <v/>
      </c>
      <c r="I154" s="15" t="str">
        <f>IF(F154="","",IF(F154=VLOOKUP(A154,スキル!$A:$K,11,0),"キ",100/H154))</f>
        <v/>
      </c>
      <c r="J154" s="15" t="str">
        <f>IF(F154="","",IF(F154=VLOOKUP(A154,スキル!$A:$K,11,0),"ル",ROUND(G154/I154,1)))</f>
        <v/>
      </c>
      <c r="K154" s="15" t="str">
        <f>IF(F154="","",IF(F154=VLOOKUP(A154,スキル!$A:$K,11,0),"Ｍ",ROUND(H154-J154,0)))</f>
        <v/>
      </c>
      <c r="L154" s="15" t="str">
        <f ca="1">IF(F154="","",IF(F154=VLOOKUP(A154,スキル!$A:$K,11,0),"Ａ",IF(F154=VLOOKUP(A154,スキル!$A:$K,11,0)-1,0,SUM(OFFSET(スキル!$A$2,MATCH(A154,スキル!$A$3:$A$1048576,0),F154+4,1,5-F154)))))</f>
        <v/>
      </c>
      <c r="M154" s="15">
        <f>IF(F154="",VLOOKUP(A154,スキル!$A:$K,10,0),IF(F154=VLOOKUP(A154,スキル!$A:$K,11,0),"Ｘ",K154+L154))</f>
        <v>15</v>
      </c>
      <c r="N154" s="15">
        <f>IF(C154="イベ","-",VLOOKUP(A154,スキル!$A:$K,10,0)*IF(C154="ハピ",10000,30000))</f>
        <v>450000</v>
      </c>
      <c r="O154" s="15">
        <f t="shared" si="1"/>
        <v>0</v>
      </c>
      <c r="P154" s="15">
        <f>IF(C154="イベ","-",IF(F154=VLOOKUP(A154,スキル!$A:$K,11,0),0,IF(C154="ハピ",M154*10000,M154*30000)))</f>
        <v>450000</v>
      </c>
      <c r="Q154" s="15" t="str">
        <f>VLOOKUP(A154,スキル!$A$3:$M$1000,13,0)</f>
        <v>縦ライン状にツムを消してコインがたくさん出るよ！</v>
      </c>
    </row>
    <row r="155" spans="1:17" ht="18" customHeight="1">
      <c r="A155" s="13">
        <v>153</v>
      </c>
      <c r="B155" s="14"/>
      <c r="C155" s="14" t="s">
        <v>46</v>
      </c>
      <c r="D155" s="14" t="s">
        <v>249</v>
      </c>
      <c r="E155" s="8" t="str">
        <f t="shared" si="0"/>
        <v>期間2</v>
      </c>
      <c r="F155" s="15">
        <v>2</v>
      </c>
      <c r="G155" s="15">
        <v>0</v>
      </c>
      <c r="H155" s="15">
        <f>IF(F155="","",IF(F155=VLOOKUP(A155,スキル!$A:$K,11,0),"ス",VLOOKUP(A155,スキル!$A:$J,F155+4,FALSE)))</f>
        <v>2</v>
      </c>
      <c r="I155" s="15">
        <f>IF(F155="","",IF(F155=VLOOKUP(A155,スキル!$A:$K,11,0),"キ",100/H155))</f>
        <v>50</v>
      </c>
      <c r="J155" s="15">
        <f>IF(F155="","",IF(F155=VLOOKUP(A155,スキル!$A:$K,11,0),"ル",ROUND(G155/I155,1)))</f>
        <v>0</v>
      </c>
      <c r="K155" s="15">
        <f>IF(F155="","",IF(F155=VLOOKUP(A155,スキル!$A:$K,11,0),"Ｍ",ROUND(H155-J155,0)))</f>
        <v>2</v>
      </c>
      <c r="L155" s="15">
        <f ca="1">IF(F155="","",IF(F155=VLOOKUP(A155,スキル!$A:$K,11,0),"Ａ",IF(F155=VLOOKUP(A155,スキル!$A:$K,11,0)-1,0,SUM(OFFSET(スキル!$A$2,MATCH(A155,スキル!$A$3:$A$1048576,0),F155+4,1,5-F155)))))</f>
        <v>26</v>
      </c>
      <c r="M155" s="15">
        <f ca="1">IF(F155="",VLOOKUP(A155,スキル!$A:$K,10,0),IF(F155=VLOOKUP(A155,スキル!$A:$K,11,0),"Ｘ",K155+L155))</f>
        <v>28</v>
      </c>
      <c r="N155" s="15">
        <f>IF(C155="イベ","-",VLOOKUP(A155,スキル!$A:$K,10,0)*IF(C155="ハピ",10000,30000))</f>
        <v>900000</v>
      </c>
      <c r="O155" s="15">
        <f t="shared" ca="1" si="1"/>
        <v>60000</v>
      </c>
      <c r="P155" s="15">
        <f ca="1">IF(C155="イベ","-",IF(F155=VLOOKUP(A155,スキル!$A:$K,11,0),0,IF(C155="ハピ",M155*10000,M155*30000)))</f>
        <v>840000</v>
      </c>
      <c r="Q155" s="15" t="str">
        <f>VLOOKUP(A155,スキル!$A$3:$M$1000,13,0)</f>
        <v>横ライン状にツムを消すよ！</v>
      </c>
    </row>
    <row r="156" spans="1:17" ht="18" customHeight="1">
      <c r="A156" s="13">
        <v>154</v>
      </c>
      <c r="B156" s="14"/>
      <c r="C156" s="14" t="s">
        <v>46</v>
      </c>
      <c r="D156" s="14" t="s">
        <v>250</v>
      </c>
      <c r="E156" s="8" t="str">
        <f t="shared" si="0"/>
        <v>期間4</v>
      </c>
      <c r="F156" s="15">
        <v>3</v>
      </c>
      <c r="G156" s="15">
        <v>25</v>
      </c>
      <c r="H156" s="15">
        <f>IF(F156="","",IF(F156=VLOOKUP(A156,スキル!$A:$K,11,0),"ス",VLOOKUP(A156,スキル!$A:$J,F156+4,FALSE)))</f>
        <v>4</v>
      </c>
      <c r="I156" s="15">
        <f>IF(F156="","",IF(F156=VLOOKUP(A156,スキル!$A:$K,11,0),"キ",100/H156))</f>
        <v>25</v>
      </c>
      <c r="J156" s="15">
        <f>IF(F156="","",IF(F156=VLOOKUP(A156,スキル!$A:$K,11,0),"ル",ROUND(G156/I156,1)))</f>
        <v>1</v>
      </c>
      <c r="K156" s="15">
        <f>IF(F156="","",IF(F156=VLOOKUP(A156,スキル!$A:$K,11,0),"Ｍ",ROUND(H156-J156,0)))</f>
        <v>3</v>
      </c>
      <c r="L156" s="15">
        <f ca="1">IF(F156="","",IF(F156=VLOOKUP(A156,スキル!$A:$K,11,0),"Ａ",IF(F156=VLOOKUP(A156,スキル!$A:$K,11,0)-1,0,SUM(OFFSET(スキル!$A$2,MATCH(A156,スキル!$A$3:$A$1048576,0),F156+4,1,5-F156)))))</f>
        <v>28</v>
      </c>
      <c r="M156" s="15">
        <f ca="1">IF(F156="",VLOOKUP(A156,スキル!$A:$K,10,0),IF(F156=VLOOKUP(A156,スキル!$A:$K,11,0),"Ｘ",K156+L156))</f>
        <v>31</v>
      </c>
      <c r="N156" s="15">
        <f>IF(C156="イベ","-",VLOOKUP(A156,スキル!$A:$K,10,0)*IF(C156="ハピ",10000,30000))</f>
        <v>1080000</v>
      </c>
      <c r="O156" s="15">
        <f t="shared" ca="1" si="1"/>
        <v>150000</v>
      </c>
      <c r="P156" s="15">
        <f ca="1">IF(C156="イベ","-",IF(F156=VLOOKUP(A156,スキル!$A:$K,11,0),0,IF(C156="ハピ",M156*10000,M156*30000)))</f>
        <v>930000</v>
      </c>
      <c r="Q156" s="15" t="str">
        <f>VLOOKUP(A156,スキル!$A$3:$M$1000,13,0)</f>
        <v>横ライン状にツムを消すよ！</v>
      </c>
    </row>
    <row r="157" spans="1:17" ht="18" customHeight="1">
      <c r="A157" s="13">
        <v>155</v>
      </c>
      <c r="B157" s="14"/>
      <c r="C157" s="14" t="s">
        <v>46</v>
      </c>
      <c r="D157" s="14" t="s">
        <v>251</v>
      </c>
      <c r="E157" s="8" t="str">
        <f t="shared" si="0"/>
        <v>期間</v>
      </c>
      <c r="F157" s="15"/>
      <c r="G157" s="15"/>
      <c r="H157" s="15" t="str">
        <f>IF(F157="","",IF(F157=VLOOKUP(A157,スキル!$A:$K,11,0),"ス",VLOOKUP(A157,スキル!$A:$J,F157+4,FALSE)))</f>
        <v/>
      </c>
      <c r="I157" s="15" t="str">
        <f>IF(F157="","",IF(F157=VLOOKUP(A157,スキル!$A:$K,11,0),"キ",100/H157))</f>
        <v/>
      </c>
      <c r="J157" s="15" t="str">
        <f>IF(F157="","",IF(F157=VLOOKUP(A157,スキル!$A:$K,11,0),"ル",ROUND(G157/I157,1)))</f>
        <v/>
      </c>
      <c r="K157" s="15" t="str">
        <f>IF(F157="","",IF(F157=VLOOKUP(A157,スキル!$A:$K,11,0),"Ｍ",ROUND(H157-J157,0)))</f>
        <v/>
      </c>
      <c r="L157" s="15" t="str">
        <f ca="1">IF(F157="","",IF(F157=VLOOKUP(A157,スキル!$A:$K,11,0),"Ａ",IF(F157=VLOOKUP(A157,スキル!$A:$K,11,0)-1,0,SUM(OFFSET(スキル!$A$2,MATCH(A157,スキル!$A$3:$A$1048576,0),F157+4,1,5-F157)))))</f>
        <v/>
      </c>
      <c r="M157" s="15">
        <f>IF(F157="",VLOOKUP(A157,スキル!$A:$K,10,0),IF(F157=VLOOKUP(A157,スキル!$A:$K,11,0),"Ｘ",K157+L157))</f>
        <v>29</v>
      </c>
      <c r="N157" s="15">
        <f>IF(C157="イベ","-",VLOOKUP(A157,スキル!$A:$K,10,0)*IF(C157="ハピ",10000,30000))</f>
        <v>870000</v>
      </c>
      <c r="O157" s="15">
        <f t="shared" si="1"/>
        <v>0</v>
      </c>
      <c r="P157" s="15">
        <f>IF(C157="イベ","-",IF(F157=VLOOKUP(A157,スキル!$A:$K,11,0),0,IF(C157="ハピ",M157*10000,M157*30000)))</f>
        <v>870000</v>
      </c>
      <c r="Q157" s="15" t="str">
        <f>VLOOKUP(A157,スキル!$A$3:$M$1000,13,0)</f>
        <v>ランダムでツムを消すよ！</v>
      </c>
    </row>
    <row r="158" spans="1:17" ht="18" customHeight="1">
      <c r="A158" s="13">
        <v>156</v>
      </c>
      <c r="B158" s="14"/>
      <c r="C158" s="14" t="s">
        <v>46</v>
      </c>
      <c r="D158" s="14" t="s">
        <v>252</v>
      </c>
      <c r="E158" s="8" t="str">
        <f t="shared" si="0"/>
        <v>期間</v>
      </c>
      <c r="F158" s="15"/>
      <c r="G158" s="15"/>
      <c r="H158" s="15" t="str">
        <f>IF(F158="","",IF(F158=VLOOKUP(A158,スキル!$A:$K,11,0),"ス",VLOOKUP(A158,スキル!$A:$J,F158+4,FALSE)))</f>
        <v/>
      </c>
      <c r="I158" s="15" t="str">
        <f>IF(F158="","",IF(F158=VLOOKUP(A158,スキル!$A:$K,11,0),"キ",100/H158))</f>
        <v/>
      </c>
      <c r="J158" s="15" t="str">
        <f>IF(F158="","",IF(F158=VLOOKUP(A158,スキル!$A:$K,11,0),"ル",ROUND(G158/I158,1)))</f>
        <v/>
      </c>
      <c r="K158" s="15" t="str">
        <f>IF(F158="","",IF(F158=VLOOKUP(A158,スキル!$A:$K,11,0),"Ｍ",ROUND(H158-J158,0)))</f>
        <v/>
      </c>
      <c r="L158" s="15" t="str">
        <f ca="1">IF(F158="","",IF(F158=VLOOKUP(A158,スキル!$A:$K,11,0),"Ａ",IF(F158=VLOOKUP(A158,スキル!$A:$K,11,0)-1,0,SUM(OFFSET(スキル!$A$2,MATCH(A158,スキル!$A$3:$A$1048576,0),F158+4,1,5-F158)))))</f>
        <v/>
      </c>
      <c r="M158" s="15">
        <f>IF(F158="",VLOOKUP(A158,スキル!$A:$K,10,0),IF(F158=VLOOKUP(A158,スキル!$A:$K,11,0),"Ｘ",K158+L158))</f>
        <v>29</v>
      </c>
      <c r="N158" s="15">
        <f>IF(C158="イベ","-",VLOOKUP(A158,スキル!$A:$K,10,0)*IF(C158="ハピ",10000,30000))</f>
        <v>870000</v>
      </c>
      <c r="O158" s="15">
        <f t="shared" si="1"/>
        <v>0</v>
      </c>
      <c r="P158" s="15">
        <f>IF(C158="イベ","-",IF(F158=VLOOKUP(A158,スキル!$A:$K,11,0),0,IF(C158="ハピ",M158*10000,M158*30000)))</f>
        <v>870000</v>
      </c>
      <c r="Q158" s="15" t="str">
        <f>VLOOKUP(A158,スキル!$A$3:$M$1000,13,0)</f>
        <v>パフィーと一緒に消せる高得点ホイップが出るよ！</v>
      </c>
    </row>
    <row r="159" spans="1:17" ht="18" customHeight="1">
      <c r="A159" s="13">
        <v>157</v>
      </c>
      <c r="B159" s="14"/>
      <c r="C159" s="14" t="s">
        <v>46</v>
      </c>
      <c r="D159" s="14" t="s">
        <v>254</v>
      </c>
      <c r="E159" s="8" t="str">
        <f t="shared" si="0"/>
        <v>期間2</v>
      </c>
      <c r="F159" s="15">
        <v>2</v>
      </c>
      <c r="G159" s="15">
        <v>0</v>
      </c>
      <c r="H159" s="15">
        <f>IF(F159="","",IF(F159=VLOOKUP(A159,スキル!$A:$K,11,0),"ス",VLOOKUP(A159,スキル!$A:$J,F159+4,FALSE)))</f>
        <v>2</v>
      </c>
      <c r="I159" s="15">
        <f>IF(F159="","",IF(F159=VLOOKUP(A159,スキル!$A:$K,11,0),"キ",100/H159))</f>
        <v>50</v>
      </c>
      <c r="J159" s="15">
        <f>IF(F159="","",IF(F159=VLOOKUP(A159,スキル!$A:$K,11,0),"ル",ROUND(G159/I159,1)))</f>
        <v>0</v>
      </c>
      <c r="K159" s="15">
        <f>IF(F159="","",IF(F159=VLOOKUP(A159,スキル!$A:$K,11,0),"Ｍ",ROUND(H159-J159,0)))</f>
        <v>2</v>
      </c>
      <c r="L159" s="15">
        <f ca="1">IF(F159="","",IF(F159=VLOOKUP(A159,スキル!$A:$K,11,0),"Ａ",IF(F159=VLOOKUP(A159,スキル!$A:$K,11,0)-1,0,SUM(OFFSET(スキル!$A$2,MATCH(A159,スキル!$A$3:$A$1048576,0),F159+4,1,5-F159)))))</f>
        <v>32</v>
      </c>
      <c r="M159" s="15">
        <f ca="1">IF(F159="",VLOOKUP(A159,スキル!$A:$K,10,0),IF(F159=VLOOKUP(A159,スキル!$A:$K,11,0),"Ｘ",K159+L159))</f>
        <v>34</v>
      </c>
      <c r="N159" s="15">
        <f>IF(C159="イベ","-",VLOOKUP(A159,スキル!$A:$K,10,0)*IF(C159="ハピ",10000,30000))</f>
        <v>1080000</v>
      </c>
      <c r="O159" s="15">
        <f t="shared" ca="1" si="1"/>
        <v>60000</v>
      </c>
      <c r="P159" s="15">
        <f ca="1">IF(C159="イベ","-",IF(F159=VLOOKUP(A159,スキル!$A:$K,11,0),0,IF(C159="ハピ",M159*10000,M159*30000)))</f>
        <v>1020000</v>
      </c>
      <c r="Q159" s="15" t="str">
        <f>VLOOKUP(A159,スキル!$A$3:$M$1000,13,0)</f>
        <v>縦や斜めライン状にツムを消すよ！</v>
      </c>
    </row>
    <row r="160" spans="1:17" ht="18" customHeight="1">
      <c r="A160" s="13">
        <v>158</v>
      </c>
      <c r="B160" s="14"/>
      <c r="C160" s="14" t="s">
        <v>46</v>
      </c>
      <c r="D160" s="14" t="s">
        <v>256</v>
      </c>
      <c r="E160" s="8" t="str">
        <f t="shared" si="0"/>
        <v>期間</v>
      </c>
      <c r="F160" s="15"/>
      <c r="G160" s="15"/>
      <c r="H160" s="15" t="str">
        <f>IF(F160="","",IF(F160=VLOOKUP(A160,スキル!$A:$K,11,0),"ス",VLOOKUP(A160,スキル!$A:$J,F160+4,FALSE)))</f>
        <v/>
      </c>
      <c r="I160" s="15" t="str">
        <f>IF(F160="","",IF(F160=VLOOKUP(A160,スキル!$A:$K,11,0),"キ",100/H160))</f>
        <v/>
      </c>
      <c r="J160" s="15" t="str">
        <f>IF(F160="","",IF(F160=VLOOKUP(A160,スキル!$A:$K,11,0),"ル",ROUND(G160/I160,1)))</f>
        <v/>
      </c>
      <c r="K160" s="15" t="str">
        <f>IF(F160="","",IF(F160=VLOOKUP(A160,スキル!$A:$K,11,0),"Ｍ",ROUND(H160-J160,0)))</f>
        <v/>
      </c>
      <c r="L160" s="15" t="str">
        <f ca="1">IF(F160="","",IF(F160=VLOOKUP(A160,スキル!$A:$K,11,0),"Ａ",IF(F160=VLOOKUP(A160,スキル!$A:$K,11,0)-1,0,SUM(OFFSET(スキル!$A$2,MATCH(A160,スキル!$A$3:$A$1048576,0),F160+4,1,5-F160)))))</f>
        <v/>
      </c>
      <c r="M160" s="15">
        <f>IF(F160="",VLOOKUP(A160,スキル!$A:$K,10,0),IF(F160=VLOOKUP(A160,スキル!$A:$K,11,0),"Ｘ",K160+L160))</f>
        <v>32</v>
      </c>
      <c r="N160" s="15">
        <f>IF(C160="イベ","-",VLOOKUP(A160,スキル!$A:$K,10,0)*IF(C160="ハピ",10000,30000))</f>
        <v>960000</v>
      </c>
      <c r="O160" s="15">
        <f t="shared" si="1"/>
        <v>0</v>
      </c>
      <c r="P160" s="15">
        <f>IF(C160="イベ","-",IF(F160=VLOOKUP(A160,スキル!$A:$K,11,0),0,IF(C160="ハピ",M160*10000,M160*30000)))</f>
        <v>960000</v>
      </c>
      <c r="Q160" s="15" t="str">
        <f>VLOOKUP(A160,スキル!$A$3:$M$1000,13,0)</f>
        <v>ランダムでツムを消すよ！</v>
      </c>
    </row>
    <row r="161" spans="1:17" ht="18" customHeight="1">
      <c r="A161" s="13">
        <v>159</v>
      </c>
      <c r="B161" s="14"/>
      <c r="C161" s="14" t="s">
        <v>46</v>
      </c>
      <c r="D161" s="14" t="s">
        <v>257</v>
      </c>
      <c r="E161" s="8" t="str">
        <f t="shared" si="0"/>
        <v>期間4</v>
      </c>
      <c r="F161" s="15">
        <v>3</v>
      </c>
      <c r="G161" s="15">
        <v>50</v>
      </c>
      <c r="H161" s="15">
        <f>IF(F161="","",IF(F161=VLOOKUP(A161,スキル!$A:$K,11,0),"ス",VLOOKUP(A161,スキル!$A:$J,F161+4,FALSE)))</f>
        <v>4</v>
      </c>
      <c r="I161" s="15">
        <f>IF(F161="","",IF(F161=VLOOKUP(A161,スキル!$A:$K,11,0),"キ",100/H161))</f>
        <v>25</v>
      </c>
      <c r="J161" s="15">
        <f>IF(F161="","",IF(F161=VLOOKUP(A161,スキル!$A:$K,11,0),"ル",ROUND(G161/I161,1)))</f>
        <v>2</v>
      </c>
      <c r="K161" s="15">
        <f>IF(F161="","",IF(F161=VLOOKUP(A161,スキル!$A:$K,11,0),"Ｍ",ROUND(H161-J161,0)))</f>
        <v>2</v>
      </c>
      <c r="L161" s="15">
        <f ca="1">IF(F161="","",IF(F161=VLOOKUP(A161,スキル!$A:$K,11,0),"Ａ",IF(F161=VLOOKUP(A161,スキル!$A:$K,11,0)-1,0,SUM(OFFSET(スキル!$A$2,MATCH(A161,スキル!$A$3:$A$1048576,0),F161+4,1,5-F161)))))</f>
        <v>24</v>
      </c>
      <c r="M161" s="15">
        <f ca="1">IF(F161="",VLOOKUP(A161,スキル!$A:$K,10,0),IF(F161=VLOOKUP(A161,スキル!$A:$K,11,0),"Ｘ",K161+L161))</f>
        <v>26</v>
      </c>
      <c r="N161" s="15">
        <f>IF(C161="イベ","-",VLOOKUP(A161,スキル!$A:$K,10,0)*IF(C161="ハピ",10000,30000))</f>
        <v>960000</v>
      </c>
      <c r="O161" s="15">
        <f t="shared" ca="1" si="1"/>
        <v>180000</v>
      </c>
      <c r="P161" s="15">
        <f ca="1">IF(C161="イベ","-",IF(F161=VLOOKUP(A161,スキル!$A:$K,11,0),0,IF(C161="ハピ",M161*10000,M161*30000)))</f>
        <v>780000</v>
      </c>
      <c r="Q161" s="15" t="str">
        <f>VLOOKUP(A161,スキル!$A$3:$M$1000,13,0)</f>
        <v>Z字状にツムを消すよ！</v>
      </c>
    </row>
    <row r="162" spans="1:17" ht="18" customHeight="1">
      <c r="A162" s="13">
        <v>160</v>
      </c>
      <c r="B162" s="14"/>
      <c r="C162" s="14" t="s">
        <v>49</v>
      </c>
      <c r="D162" s="14" t="s">
        <v>258</v>
      </c>
      <c r="E162" s="8" t="str">
        <f t="shared" si="0"/>
        <v>イベ</v>
      </c>
      <c r="F162" s="15"/>
      <c r="G162" s="15"/>
      <c r="H162" s="15" t="str">
        <f>IF(F162="","",IF(F162=VLOOKUP(A162,スキル!$A:$K,11,0),"ス",VLOOKUP(A162,スキル!$A:$J,F162+4,FALSE)))</f>
        <v/>
      </c>
      <c r="I162" s="15" t="str">
        <f>IF(F162="","",IF(F162=VLOOKUP(A162,スキル!$A:$K,11,0),"キ",100/H162))</f>
        <v/>
      </c>
      <c r="J162" s="15" t="str">
        <f>IF(F162="","",IF(F162=VLOOKUP(A162,スキル!$A:$K,11,0),"ル",ROUND(G162/I162,1)))</f>
        <v/>
      </c>
      <c r="K162" s="15" t="str">
        <f>IF(F162="","",IF(F162=VLOOKUP(A162,スキル!$A:$K,11,0),"Ｍ",ROUND(H162-J162,0)))</f>
        <v/>
      </c>
      <c r="L162" s="15" t="str">
        <f ca="1">IF(F162="","",IF(F162=VLOOKUP(A162,スキル!$A:$K,11,0),"Ａ",IF(F162=VLOOKUP(A162,スキル!$A:$K,11,0)-1,0,SUM(OFFSET(スキル!$A$2,MATCH(A162,スキル!$A$3:$A$1048576,0),F162+4,1,5-F162)))))</f>
        <v/>
      </c>
      <c r="M162" s="15">
        <f>IF(F162="",VLOOKUP(A162,スキル!$A:$K,10,0),IF(F162=VLOOKUP(A162,スキル!$A:$K,11,0),"Ｘ",K162+L162))</f>
        <v>3</v>
      </c>
      <c r="N162" s="15" t="str">
        <f>IF(C162="イベ","-",VLOOKUP(A162,スキル!$A:$K,10,0)*IF(C162="ハピ",10000,30000))</f>
        <v>-</v>
      </c>
      <c r="O162" s="15" t="str">
        <f t="shared" si="1"/>
        <v>-</v>
      </c>
      <c r="P162" s="15" t="str">
        <f>IF(C162="イベ","-",IF(F162=VLOOKUP(A162,スキル!$A:$K,11,0),0,IF(C162="ハピ",M162*10000,M162*30000)))</f>
        <v>-</v>
      </c>
      <c r="Q162" s="15" t="str">
        <f>VLOOKUP(A162,スキル!$A$3:$M$1000,13,0)</f>
        <v>ミニー姫と一緒に消せる高得点ミッキーが出るよ！</v>
      </c>
    </row>
    <row r="163" spans="1:17" ht="18" customHeight="1">
      <c r="A163" s="13">
        <v>161</v>
      </c>
      <c r="B163" s="14"/>
      <c r="C163" s="14" t="s">
        <v>46</v>
      </c>
      <c r="D163" s="14" t="s">
        <v>260</v>
      </c>
      <c r="E163" s="8" t="str">
        <f t="shared" si="0"/>
        <v>期間</v>
      </c>
      <c r="F163" s="15"/>
      <c r="G163" s="15"/>
      <c r="H163" s="15" t="str">
        <f>IF(F163="","",IF(F163=VLOOKUP(A163,スキル!$A:$K,11,0),"ス",VLOOKUP(A163,スキル!$A:$J,F163+4,FALSE)))</f>
        <v/>
      </c>
      <c r="I163" s="15" t="str">
        <f>IF(F163="","",IF(F163=VLOOKUP(A163,スキル!$A:$K,11,0),"キ",100/H163))</f>
        <v/>
      </c>
      <c r="J163" s="15" t="str">
        <f>IF(F163="","",IF(F163=VLOOKUP(A163,スキル!$A:$K,11,0),"ル",ROUND(G163/I163,1)))</f>
        <v/>
      </c>
      <c r="K163" s="15" t="str">
        <f>IF(F163="","",IF(F163=VLOOKUP(A163,スキル!$A:$K,11,0),"Ｍ",ROUND(H163-J163,0)))</f>
        <v/>
      </c>
      <c r="L163" s="15" t="str">
        <f ca="1">IF(F163="","",IF(F163=VLOOKUP(A163,スキル!$A:$K,11,0),"Ａ",IF(F163=VLOOKUP(A163,スキル!$A:$K,11,0)-1,0,SUM(OFFSET(スキル!$A$2,MATCH(A163,スキル!$A$3:$A$1048576,0),F163+4,1,5-F163)))))</f>
        <v/>
      </c>
      <c r="M163" s="15">
        <f>IF(F163="",VLOOKUP(A163,スキル!$A:$K,10,0),IF(F163=VLOOKUP(A163,スキル!$A:$K,11,0),"Ｘ",K163+L163))</f>
        <v>36</v>
      </c>
      <c r="N163" s="15">
        <f>IF(C163="イベ","-",VLOOKUP(A163,スキル!$A:$K,10,0)*IF(C163="ハピ",10000,30000))</f>
        <v>1080000</v>
      </c>
      <c r="O163" s="15">
        <f t="shared" si="1"/>
        <v>0</v>
      </c>
      <c r="P163" s="15">
        <f>IF(C163="イベ","-",IF(F163=VLOOKUP(A163,スキル!$A:$K,11,0),0,IF(C163="ハピ",M163*10000,M163*30000)))</f>
        <v>1080000</v>
      </c>
      <c r="Q163" s="15" t="str">
        <f>VLOOKUP(A163,スキル!$A$3:$M$1000,13,0)</f>
        <v>ジグザグにツムを消してボムを発生させるよ！</v>
      </c>
    </row>
    <row r="164" spans="1:17" ht="18" customHeight="1">
      <c r="A164" s="13">
        <v>162</v>
      </c>
      <c r="B164" s="14"/>
      <c r="C164" s="14" t="s">
        <v>46</v>
      </c>
      <c r="D164" s="14" t="s">
        <v>262</v>
      </c>
      <c r="E164" s="8" t="str">
        <f t="shared" si="0"/>
        <v>期間1</v>
      </c>
      <c r="F164" s="15">
        <v>1</v>
      </c>
      <c r="G164" s="15">
        <v>0</v>
      </c>
      <c r="H164" s="15">
        <f>IF(F164="","",IF(F164=VLOOKUP(A164,スキル!$A:$K,11,0),"ス",VLOOKUP(A164,スキル!$A:$J,F164+4,FALSE)))</f>
        <v>1</v>
      </c>
      <c r="I164" s="15">
        <f>IF(F164="","",IF(F164=VLOOKUP(A164,スキル!$A:$K,11,0),"キ",100/H164))</f>
        <v>100</v>
      </c>
      <c r="J164" s="15">
        <f>IF(F164="","",IF(F164=VLOOKUP(A164,スキル!$A:$K,11,0),"ル",ROUND(G164/I164,1)))</f>
        <v>0</v>
      </c>
      <c r="K164" s="15">
        <f>IF(F164="","",IF(F164=VLOOKUP(A164,スキル!$A:$K,11,0),"Ｍ",ROUND(H164-J164,0)))</f>
        <v>1</v>
      </c>
      <c r="L164" s="15">
        <f ca="1">IF(F164="","",IF(F164=VLOOKUP(A164,スキル!$A:$K,11,0),"Ａ",IF(F164=VLOOKUP(A164,スキル!$A:$K,11,0)-1,0,SUM(OFFSET(スキル!$A$2,MATCH(A164,スキル!$A$3:$A$1048576,0),F164+4,1,5-F164)))))</f>
        <v>27</v>
      </c>
      <c r="M164" s="15">
        <f ca="1">IF(F164="",VLOOKUP(A164,スキル!$A:$K,10,0),IF(F164=VLOOKUP(A164,スキル!$A:$K,11,0),"Ｘ",K164+L164))</f>
        <v>28</v>
      </c>
      <c r="N164" s="15">
        <f>IF(C164="イベ","-",VLOOKUP(A164,スキル!$A:$K,10,0)*IF(C164="ハピ",10000,30000))</f>
        <v>870000</v>
      </c>
      <c r="O164" s="15">
        <f t="shared" ca="1" si="1"/>
        <v>30000</v>
      </c>
      <c r="P164" s="15">
        <f ca="1">IF(C164="イベ","-",IF(F164=VLOOKUP(A164,スキル!$A:$K,11,0),0,IF(C164="ハピ",M164*10000,M164*30000)))</f>
        <v>840000</v>
      </c>
      <c r="Q164" s="15" t="str">
        <f>VLOOKUP(A164,スキル!$A$3:$M$1000,13,0)</f>
        <v>お姫様デイジーと一緒に消せる高得点ドナルドが出るよ！</v>
      </c>
    </row>
    <row r="165" spans="1:17" ht="18" customHeight="1">
      <c r="A165" s="13">
        <v>163</v>
      </c>
      <c r="B165" s="14"/>
      <c r="C165" s="14" t="s">
        <v>46</v>
      </c>
      <c r="D165" s="14" t="s">
        <v>264</v>
      </c>
      <c r="E165" s="8" t="str">
        <f t="shared" si="0"/>
        <v>期間</v>
      </c>
      <c r="F165" s="15"/>
      <c r="G165" s="15"/>
      <c r="H165" s="15" t="str">
        <f>IF(F165="","",IF(F165=VLOOKUP(A165,スキル!$A:$K,11,0),"ス",VLOOKUP(A165,スキル!$A:$J,F165+4,FALSE)))</f>
        <v/>
      </c>
      <c r="I165" s="15" t="str">
        <f>IF(F165="","",IF(F165=VLOOKUP(A165,スキル!$A:$K,11,0),"キ",100/H165))</f>
        <v/>
      </c>
      <c r="J165" s="15" t="str">
        <f>IF(F165="","",IF(F165=VLOOKUP(A165,スキル!$A:$K,11,0),"ル",ROUND(G165/I165,1)))</f>
        <v/>
      </c>
      <c r="K165" s="15" t="str">
        <f>IF(F165="","",IF(F165=VLOOKUP(A165,スキル!$A:$K,11,0),"Ｍ",ROUND(H165-J165,0)))</f>
        <v/>
      </c>
      <c r="L165" s="15" t="str">
        <f ca="1">IF(F165="","",IF(F165=VLOOKUP(A165,スキル!$A:$K,11,0),"Ａ",IF(F165=VLOOKUP(A165,スキル!$A:$K,11,0)-1,0,SUM(OFFSET(スキル!$A$2,MATCH(A165,スキル!$A$3:$A$1048576,0),F165+4,1,5-F165)))))</f>
        <v/>
      </c>
      <c r="M165" s="15">
        <f>IF(F165="",VLOOKUP(A165,スキル!$A:$K,10,0),IF(F165=VLOOKUP(A165,スキル!$A:$K,11,0),"Ｘ",K165+L165))</f>
        <v>29</v>
      </c>
      <c r="N165" s="15">
        <f>IF(C165="イベ","-",VLOOKUP(A165,スキル!$A:$K,10,0)*IF(C165="ハピ",10000,30000))</f>
        <v>870000</v>
      </c>
      <c r="O165" s="15">
        <f t="shared" si="1"/>
        <v>0</v>
      </c>
      <c r="P165" s="15">
        <f>IF(C165="イベ","-",IF(F165=VLOOKUP(A165,スキル!$A:$K,11,0),0,IF(C165="ハピ",M165*10000,M165*30000)))</f>
        <v>870000</v>
      </c>
      <c r="Q165" s="15" t="str">
        <f>VLOOKUP(A165,スキル!$A$3:$M$1000,13,0)</f>
        <v>上のツムを消して 下のツムを凍らせるよ！</v>
      </c>
    </row>
    <row r="166" spans="1:17" ht="18" customHeight="1">
      <c r="A166" s="13">
        <v>164</v>
      </c>
      <c r="B166" s="14"/>
      <c r="C166" s="14" t="s">
        <v>46</v>
      </c>
      <c r="D166" s="14" t="s">
        <v>266</v>
      </c>
      <c r="E166" s="8" t="str">
        <f t="shared" si="0"/>
        <v>期間</v>
      </c>
      <c r="F166" s="15"/>
      <c r="G166" s="15"/>
      <c r="H166" s="15" t="str">
        <f>IF(F166="","",IF(F166=VLOOKUP(A166,スキル!$A:$K,11,0),"ス",VLOOKUP(A166,スキル!$A:$J,F166+4,FALSE)))</f>
        <v/>
      </c>
      <c r="I166" s="15" t="str">
        <f>IF(F166="","",IF(F166=VLOOKUP(A166,スキル!$A:$K,11,0),"キ",100/H166))</f>
        <v/>
      </c>
      <c r="J166" s="15" t="str">
        <f>IF(F166="","",IF(F166=VLOOKUP(A166,スキル!$A:$K,11,0),"ル",ROUND(G166/I166,1)))</f>
        <v/>
      </c>
      <c r="K166" s="15" t="str">
        <f>IF(F166="","",IF(F166=VLOOKUP(A166,スキル!$A:$K,11,0),"Ｍ",ROUND(H166-J166,0)))</f>
        <v/>
      </c>
      <c r="L166" s="15" t="str">
        <f ca="1">IF(F166="","",IF(F166=VLOOKUP(A166,スキル!$A:$K,11,0),"Ａ",IF(F166=VLOOKUP(A166,スキル!$A:$K,11,0)-1,0,SUM(OFFSET(スキル!$A$2,MATCH(A166,スキル!$A$3:$A$1048576,0),F166+4,1,5-F166)))))</f>
        <v/>
      </c>
      <c r="M166" s="15">
        <f>IF(F166="",VLOOKUP(A166,スキル!$A:$K,10,0),IF(F166=VLOOKUP(A166,スキル!$A:$K,11,0),"Ｘ",K166+L166))</f>
        <v>29</v>
      </c>
      <c r="N166" s="15">
        <f>IF(C166="イベ","-",VLOOKUP(A166,スキル!$A:$K,10,0)*IF(C166="ハピ",10000,30000))</f>
        <v>870000</v>
      </c>
      <c r="O166" s="15">
        <f t="shared" si="1"/>
        <v>0</v>
      </c>
      <c r="P166" s="15">
        <f>IF(C166="イベ","-",IF(F166=VLOOKUP(A166,スキル!$A:$K,11,0),0,IF(C166="ハピ",M166*10000,M166*30000)))</f>
        <v>870000</v>
      </c>
      <c r="Q166" s="15" t="str">
        <f>VLOOKUP(A166,スキル!$A$3:$M$1000,13,0)</f>
        <v>横ライン状にツムを消すよ！</v>
      </c>
    </row>
    <row r="167" spans="1:17" ht="18" customHeight="1">
      <c r="A167" s="13">
        <v>165</v>
      </c>
      <c r="B167" s="14"/>
      <c r="C167" s="14" t="s">
        <v>46</v>
      </c>
      <c r="D167" s="14" t="s">
        <v>267</v>
      </c>
      <c r="E167" s="8" t="str">
        <f t="shared" si="0"/>
        <v>期間1</v>
      </c>
      <c r="F167" s="15">
        <v>1</v>
      </c>
      <c r="G167" s="15">
        <v>0</v>
      </c>
      <c r="H167" s="15">
        <f>IF(F167="","",IF(F167=VLOOKUP(A167,スキル!$A:$K,11,0),"ス",VLOOKUP(A167,スキル!$A:$J,F167+4,FALSE)))</f>
        <v>1</v>
      </c>
      <c r="I167" s="15">
        <f>IF(F167="","",IF(F167=VLOOKUP(A167,スキル!$A:$K,11,0),"キ",100/H167))</f>
        <v>100</v>
      </c>
      <c r="J167" s="15">
        <f>IF(F167="","",IF(F167=VLOOKUP(A167,スキル!$A:$K,11,0),"ル",ROUND(G167/I167,1)))</f>
        <v>0</v>
      </c>
      <c r="K167" s="15">
        <f>IF(F167="","",IF(F167=VLOOKUP(A167,スキル!$A:$K,11,0),"Ｍ",ROUND(H167-J167,0)))</f>
        <v>1</v>
      </c>
      <c r="L167" s="15">
        <f ca="1">IF(F167="","",IF(F167=VLOOKUP(A167,スキル!$A:$K,11,0),"Ａ",IF(F167=VLOOKUP(A167,スキル!$A:$K,11,0)-1,0,SUM(OFFSET(スキル!$A$2,MATCH(A167,スキル!$A$3:$A$1048576,0),F167+4,1,5-F167)))))</f>
        <v>27</v>
      </c>
      <c r="M167" s="15">
        <f ca="1">IF(F167="",VLOOKUP(A167,スキル!$A:$K,10,0),IF(F167=VLOOKUP(A167,スキル!$A:$K,11,0),"Ｘ",K167+L167))</f>
        <v>28</v>
      </c>
      <c r="N167" s="15">
        <f>IF(C167="イベ","-",VLOOKUP(A167,スキル!$A:$K,10,0)*IF(C167="ハピ",10000,30000))</f>
        <v>870000</v>
      </c>
      <c r="O167" s="15">
        <f t="shared" ca="1" si="1"/>
        <v>30000</v>
      </c>
      <c r="P167" s="15">
        <f ca="1">IF(C167="イベ","-",IF(F167=VLOOKUP(A167,スキル!$A:$K,11,0),0,IF(C167="ハピ",M167*10000,M167*30000)))</f>
        <v>840000</v>
      </c>
      <c r="Q167" s="15" t="str">
        <f>VLOOKUP(A167,スキル!$A$3:$M$1000,13,0)</f>
        <v>少しの間 オラフが自動で消えるよ！</v>
      </c>
    </row>
    <row r="168" spans="1:17" ht="18" customHeight="1">
      <c r="A168" s="13">
        <v>166</v>
      </c>
      <c r="B168" s="13">
        <v>66</v>
      </c>
      <c r="C168" s="14" t="s">
        <v>38</v>
      </c>
      <c r="D168" s="14" t="s">
        <v>269</v>
      </c>
      <c r="E168" s="8" t="str">
        <f t="shared" si="0"/>
        <v>常駐7</v>
      </c>
      <c r="F168" s="15">
        <v>4</v>
      </c>
      <c r="G168" s="15">
        <v>71</v>
      </c>
      <c r="H168" s="15">
        <f>IF(F168="","",IF(F168=VLOOKUP(A168,スキル!$A:$K,11,0),"ス",VLOOKUP(A168,スキル!$A:$J,F168+4,FALSE)))</f>
        <v>7</v>
      </c>
      <c r="I168" s="15">
        <f>IF(F168="","",IF(F168=VLOOKUP(A168,スキル!$A:$K,11,0),"キ",100/H168))</f>
        <v>14.285714285714286</v>
      </c>
      <c r="J168" s="15">
        <f>IF(F168="","",IF(F168=VLOOKUP(A168,スキル!$A:$K,11,0),"ル",ROUND(G168/I168,1)))</f>
        <v>5</v>
      </c>
      <c r="K168" s="15">
        <f>IF(F168="","",IF(F168=VLOOKUP(A168,スキル!$A:$K,11,0),"Ｍ",ROUND(H168-J168,0)))</f>
        <v>2</v>
      </c>
      <c r="L168" s="15">
        <f ca="1">IF(F168="","",IF(F168=VLOOKUP(A168,スキル!$A:$K,11,0),"Ａ",IF(F168=VLOOKUP(A168,スキル!$A:$K,11,0)-1,0,SUM(OFFSET(スキル!$A$2,MATCH(A168,スキル!$A$3:$A$1048576,0),F168+4,1,5-F168)))))</f>
        <v>14</v>
      </c>
      <c r="M168" s="15">
        <f ca="1">IF(F168="",VLOOKUP(A168,スキル!$A:$K,10,0),IF(F168=VLOOKUP(A168,スキル!$A:$K,11,0),"Ｘ",K168+L168))</f>
        <v>16</v>
      </c>
      <c r="N168" s="15">
        <f>IF(C168="イベ","-",VLOOKUP(A168,スキル!$A:$K,10,0)*IF(C168="ハピ",10000,30000))</f>
        <v>870000</v>
      </c>
      <c r="O168" s="15">
        <f t="shared" ca="1" si="1"/>
        <v>390000</v>
      </c>
      <c r="P168" s="15">
        <f ca="1">IF(C168="イベ","-",IF(F168=VLOOKUP(A168,スキル!$A:$K,11,0),0,IF(C168="ハピ",M168*10000,M168*30000)))</f>
        <v>480000</v>
      </c>
      <c r="Q168" s="15" t="str">
        <f>VLOOKUP(A168,スキル!$A$3:$M$1000,13,0)</f>
        <v>横ライン状にツムを消し ライン上のモアナがボムに変わるよ！</v>
      </c>
    </row>
    <row r="169" spans="1:17" ht="18" customHeight="1">
      <c r="A169" s="13">
        <v>167</v>
      </c>
      <c r="B169" s="13">
        <v>67</v>
      </c>
      <c r="C169" s="14" t="s">
        <v>38</v>
      </c>
      <c r="D169" s="14" t="s">
        <v>271</v>
      </c>
      <c r="E169" s="8" t="str">
        <f t="shared" si="0"/>
        <v>常駐ス</v>
      </c>
      <c r="F169" s="15">
        <v>6</v>
      </c>
      <c r="G169" s="15">
        <v>0</v>
      </c>
      <c r="H169" s="15" t="str">
        <f>IF(F169="","",IF(F169=VLOOKUP(A169,スキル!$A:$K,11,0),"ス",VLOOKUP(A169,スキル!$A:$J,F169+4,FALSE)))</f>
        <v>ス</v>
      </c>
      <c r="I169" s="15" t="str">
        <f>IF(F169="","",IF(F169=VLOOKUP(A169,スキル!$A:$K,11,0),"キ",100/H169))</f>
        <v>キ</v>
      </c>
      <c r="J169" s="15" t="str">
        <f>IF(F169="","",IF(F169=VLOOKUP(A169,スキル!$A:$K,11,0),"ル",ROUND(G169/I169,1)))</f>
        <v>ル</v>
      </c>
      <c r="K169" s="15" t="str">
        <f>IF(F169="","",IF(F169=VLOOKUP(A169,スキル!$A:$K,11,0),"Ｍ",ROUND(H169-J169,0)))</f>
        <v>Ｍ</v>
      </c>
      <c r="L169" s="15" t="str">
        <f ca="1">IF(F169="","",IF(F169=VLOOKUP(A169,スキル!$A:$K,11,0),"Ａ",IF(F169=VLOOKUP(A169,スキル!$A:$K,11,0)-1,0,SUM(OFFSET(スキル!$A$2,MATCH(A169,スキル!$A$3:$A$1048576,0),F169+4,1,5-F169)))))</f>
        <v>Ａ</v>
      </c>
      <c r="M169" s="15" t="str">
        <f>IF(F169="",VLOOKUP(A169,スキル!$A:$K,10,0),IF(F169=VLOOKUP(A169,スキル!$A:$K,11,0),"Ｘ",K169+L169))</f>
        <v>Ｘ</v>
      </c>
      <c r="N169" s="15">
        <f>IF(C169="イベ","-",VLOOKUP(A169,スキル!$A:$K,10,0)*IF(C169="ハピ",10000,30000))</f>
        <v>870000</v>
      </c>
      <c r="O169" s="15">
        <f t="shared" si="1"/>
        <v>870000</v>
      </c>
      <c r="P169" s="15">
        <f>IF(C169="イベ","-",IF(F169=VLOOKUP(A169,スキル!$A:$K,11,0),0,IF(C169="ハピ",M169*10000,M169*30000)))</f>
        <v>0</v>
      </c>
      <c r="Q169" s="15" t="str">
        <f>VLOOKUP(A169,スキル!$A$3:$M$1000,13,0)</f>
        <v>使うたびに何が起こるかわからない！</v>
      </c>
    </row>
    <row r="170" spans="1:17" ht="18" customHeight="1">
      <c r="A170" s="13">
        <v>168</v>
      </c>
      <c r="B170" s="14"/>
      <c r="C170" s="14" t="s">
        <v>46</v>
      </c>
      <c r="D170" s="14" t="s">
        <v>272</v>
      </c>
      <c r="E170" s="8" t="str">
        <f t="shared" si="0"/>
        <v>期間4</v>
      </c>
      <c r="F170" s="15">
        <v>3</v>
      </c>
      <c r="G170" s="15">
        <v>50</v>
      </c>
      <c r="H170" s="15">
        <f>IF(F170="","",IF(F170=VLOOKUP(A170,スキル!$A:$K,11,0),"ス",VLOOKUP(A170,スキル!$A:$J,F170+4,FALSE)))</f>
        <v>4</v>
      </c>
      <c r="I170" s="15">
        <f>IF(F170="","",IF(F170=VLOOKUP(A170,スキル!$A:$K,11,0),"キ",100/H170))</f>
        <v>25</v>
      </c>
      <c r="J170" s="15">
        <f>IF(F170="","",IF(F170=VLOOKUP(A170,スキル!$A:$K,11,0),"ル",ROUND(G170/I170,1)))</f>
        <v>2</v>
      </c>
      <c r="K170" s="15">
        <f>IF(F170="","",IF(F170=VLOOKUP(A170,スキル!$A:$K,11,0),"Ｍ",ROUND(H170-J170,0)))</f>
        <v>2</v>
      </c>
      <c r="L170" s="15">
        <f ca="1">IF(F170="","",IF(F170=VLOOKUP(A170,スキル!$A:$K,11,0),"Ａ",IF(F170=VLOOKUP(A170,スキル!$A:$K,11,0)-1,0,SUM(OFFSET(スキル!$A$2,MATCH(A170,スキル!$A$3:$A$1048576,0),F170+4,1,5-F170)))))</f>
        <v>28</v>
      </c>
      <c r="M170" s="15">
        <f ca="1">IF(F170="",VLOOKUP(A170,スキル!$A:$K,10,0),IF(F170=VLOOKUP(A170,スキル!$A:$K,11,0),"Ｘ",K170+L170))</f>
        <v>30</v>
      </c>
      <c r="N170" s="15">
        <f>IF(C170="イベ","-",VLOOKUP(A170,スキル!$A:$K,10,0)*IF(C170="ハピ",10000,30000))</f>
        <v>1080000</v>
      </c>
      <c r="O170" s="15">
        <f t="shared" ca="1" si="1"/>
        <v>180000</v>
      </c>
      <c r="P170" s="15">
        <f ca="1">IF(C170="イベ","-",IF(F170=VLOOKUP(A170,スキル!$A:$K,11,0),0,IF(C170="ハピ",M170*10000,M170*30000)))</f>
        <v>900000</v>
      </c>
      <c r="Q170" s="15" t="str">
        <f>VLOOKUP(A170,スキル!$A$3:$M$1000,13,0)</f>
        <v>フィーバーがはじまり繋げた最後のツムの周りをまとめて消すよ！</v>
      </c>
    </row>
    <row r="171" spans="1:17" ht="18" customHeight="1">
      <c r="A171" s="13">
        <v>169</v>
      </c>
      <c r="B171" s="13">
        <v>68</v>
      </c>
      <c r="C171" s="14" t="s">
        <v>38</v>
      </c>
      <c r="D171" s="14" t="s">
        <v>274</v>
      </c>
      <c r="E171" s="8" t="str">
        <f t="shared" si="0"/>
        <v>常駐7</v>
      </c>
      <c r="F171" s="15">
        <v>4</v>
      </c>
      <c r="G171" s="15">
        <v>85</v>
      </c>
      <c r="H171" s="15">
        <f>IF(F171="","",IF(F171=VLOOKUP(A171,スキル!$A:$K,11,0),"ス",VLOOKUP(A171,スキル!$A:$J,F171+4,FALSE)))</f>
        <v>7</v>
      </c>
      <c r="I171" s="15">
        <f>IF(F171="","",IF(F171=VLOOKUP(A171,スキル!$A:$K,11,0),"キ",100/H171))</f>
        <v>14.285714285714286</v>
      </c>
      <c r="J171" s="15">
        <f>IF(F171="","",IF(F171=VLOOKUP(A171,スキル!$A:$K,11,0),"ル",ROUND(G171/I171,1)))</f>
        <v>6</v>
      </c>
      <c r="K171" s="15">
        <f>IF(F171="","",IF(F171=VLOOKUP(A171,スキル!$A:$K,11,0),"Ｍ",ROUND(H171-J171,0)))</f>
        <v>1</v>
      </c>
      <c r="L171" s="15">
        <f ca="1">IF(F171="","",IF(F171=VLOOKUP(A171,スキル!$A:$K,11,0),"Ａ",IF(F171=VLOOKUP(A171,スキル!$A:$K,11,0)-1,0,SUM(OFFSET(スキル!$A$2,MATCH(A171,スキル!$A$3:$A$1048576,0),F171+4,1,5-F171)))))</f>
        <v>14</v>
      </c>
      <c r="M171" s="15">
        <f ca="1">IF(F171="",VLOOKUP(A171,スキル!$A:$K,10,0),IF(F171=VLOOKUP(A171,スキル!$A:$K,11,0),"Ｘ",K171+L171))</f>
        <v>15</v>
      </c>
      <c r="N171" s="15">
        <f>IF(C171="イベ","-",VLOOKUP(A171,スキル!$A:$K,10,0)*IF(C171="ハピ",10000,30000))</f>
        <v>870000</v>
      </c>
      <c r="O171" s="15">
        <f t="shared" ca="1" si="1"/>
        <v>420000</v>
      </c>
      <c r="P171" s="15">
        <f ca="1">IF(C171="イベ","-",IF(F171=VLOOKUP(A171,スキル!$A:$K,11,0),0,IF(C171="ハピ",M171*10000,M171*30000)))</f>
        <v>450000</v>
      </c>
      <c r="Q171" s="15" t="str">
        <f>VLOOKUP(A171,スキル!$A$3:$M$1000,13,0)</f>
        <v>横ライン状にツムを消すよ！</v>
      </c>
    </row>
    <row r="172" spans="1:17" ht="18" customHeight="1">
      <c r="A172" s="13">
        <v>170</v>
      </c>
      <c r="B172" s="13">
        <v>69</v>
      </c>
      <c r="C172" s="14" t="s">
        <v>38</v>
      </c>
      <c r="D172" s="14" t="s">
        <v>275</v>
      </c>
      <c r="E172" s="8" t="str">
        <f t="shared" si="0"/>
        <v>常駐8</v>
      </c>
      <c r="F172" s="15">
        <v>4</v>
      </c>
      <c r="G172" s="15">
        <v>28</v>
      </c>
      <c r="H172" s="15">
        <f>IF(F172="","",IF(F172=VLOOKUP(A172,スキル!$A:$K,11,0),"ス",VLOOKUP(A172,スキル!$A:$J,F172+4,FALSE)))</f>
        <v>8</v>
      </c>
      <c r="I172" s="15">
        <f>IF(F172="","",IF(F172=VLOOKUP(A172,スキル!$A:$K,11,0),"キ",100/H172))</f>
        <v>12.5</v>
      </c>
      <c r="J172" s="15">
        <f>IF(F172="","",IF(F172=VLOOKUP(A172,スキル!$A:$K,11,0),"ル",ROUND(G172/I172,1)))</f>
        <v>2.2000000000000002</v>
      </c>
      <c r="K172" s="15">
        <f>IF(F172="","",IF(F172=VLOOKUP(A172,スキル!$A:$K,11,0),"Ｍ",ROUND(H172-J172,0)))</f>
        <v>6</v>
      </c>
      <c r="L172" s="15">
        <f ca="1">IF(F172="","",IF(F172=VLOOKUP(A172,スキル!$A:$K,11,0),"Ａ",IF(F172=VLOOKUP(A172,スキル!$A:$K,11,0)-1,0,SUM(OFFSET(スキル!$A$2,MATCH(A172,スキル!$A$3:$A$1048576,0),F172+4,1,5-F172)))))</f>
        <v>20</v>
      </c>
      <c r="M172" s="15">
        <f ca="1">IF(F172="",VLOOKUP(A172,スキル!$A:$K,10,0),IF(F172=VLOOKUP(A172,スキル!$A:$K,11,0),"Ｘ",K172+L172))</f>
        <v>26</v>
      </c>
      <c r="N172" s="15">
        <f>IF(C172="イベ","-",VLOOKUP(A172,スキル!$A:$K,10,0)*IF(C172="ハピ",10000,30000))</f>
        <v>1080000</v>
      </c>
      <c r="O172" s="15">
        <f t="shared" ca="1" si="1"/>
        <v>300000</v>
      </c>
      <c r="P172" s="15">
        <f ca="1">IF(C172="イベ","-",IF(F172=VLOOKUP(A172,スキル!$A:$K,11,0),0,IF(C172="ハピ",M172*10000,M172*30000)))</f>
        <v>780000</v>
      </c>
      <c r="Q172" s="15" t="str">
        <f>VLOOKUP(A172,スキル!$A$3:$M$1000,13,0)</f>
        <v>十字状にツムをまとめて消すよ！</v>
      </c>
    </row>
    <row r="173" spans="1:17" ht="18" customHeight="1">
      <c r="A173" s="13">
        <v>171</v>
      </c>
      <c r="B173" s="14"/>
      <c r="C173" s="14" t="s">
        <v>49</v>
      </c>
      <c r="D173" s="14" t="s">
        <v>276</v>
      </c>
      <c r="E173" s="8" t="str">
        <f t="shared" si="0"/>
        <v>イベ1</v>
      </c>
      <c r="F173" s="15">
        <v>2</v>
      </c>
      <c r="G173" s="15">
        <v>0</v>
      </c>
      <c r="H173" s="15">
        <f>IF(F173="","",IF(F173=VLOOKUP(A173,スキル!$A:$K,11,0),"ス",VLOOKUP(A173,スキル!$A:$J,F173+4,FALSE)))</f>
        <v>1</v>
      </c>
      <c r="I173" s="15">
        <f>IF(F173="","",IF(F173=VLOOKUP(A173,スキル!$A:$K,11,0),"キ",100/H173))</f>
        <v>100</v>
      </c>
      <c r="J173" s="15">
        <f>IF(F173="","",IF(F173=VLOOKUP(A173,スキル!$A:$K,11,0),"ル",ROUND(G173/I173,1)))</f>
        <v>0</v>
      </c>
      <c r="K173" s="15">
        <f>IF(F173="","",IF(F173=VLOOKUP(A173,スキル!$A:$K,11,0),"Ｍ",ROUND(H173-J173,0)))</f>
        <v>1</v>
      </c>
      <c r="L173" s="15">
        <f ca="1">IF(F173="","",IF(F173=VLOOKUP(A173,スキル!$A:$K,11,0),"Ａ",IF(F173=VLOOKUP(A173,スキル!$A:$K,11,0)-1,0,SUM(OFFSET(スキル!$A$2,MATCH(A173,スキル!$A$3:$A$1048576,0),F173+4,1,5-F173)))))</f>
        <v>3</v>
      </c>
      <c r="M173" s="15">
        <f ca="1">IF(F173="",VLOOKUP(A173,スキル!$A:$K,10,0),IF(F173=VLOOKUP(A173,スキル!$A:$K,11,0),"Ｘ",K173+L173))</f>
        <v>4</v>
      </c>
      <c r="N173" s="15" t="str">
        <f>IF(C173="イベ","-",VLOOKUP(A173,スキル!$A:$K,10,0)*IF(C173="ハピ",10000,30000))</f>
        <v>-</v>
      </c>
      <c r="O173" s="15" t="str">
        <f t="shared" si="1"/>
        <v>-</v>
      </c>
      <c r="P173" s="15" t="str">
        <f>IF(C173="イベ","-",IF(F173=VLOOKUP(A173,スキル!$A:$K,11,0),0,IF(C173="ハピ",M173*10000,M173*30000)))</f>
        <v>-</v>
      </c>
      <c r="Q173" s="15" t="str">
        <f>VLOOKUP(A173,スキル!$A$3:$M$1000,13,0)</f>
        <v>逆T字状にツムを消すよ！</v>
      </c>
    </row>
    <row r="174" spans="1:17" ht="18" customHeight="1">
      <c r="A174" s="13">
        <v>172</v>
      </c>
      <c r="B174" s="13">
        <v>70</v>
      </c>
      <c r="C174" s="14" t="s">
        <v>38</v>
      </c>
      <c r="D174" s="14" t="s">
        <v>277</v>
      </c>
      <c r="E174" s="8" t="str">
        <f t="shared" si="0"/>
        <v>常駐14</v>
      </c>
      <c r="F174" s="15">
        <v>5</v>
      </c>
      <c r="G174" s="15">
        <v>42</v>
      </c>
      <c r="H174" s="15">
        <f>IF(F174="","",IF(F174=VLOOKUP(A174,スキル!$A:$K,11,0),"ス",VLOOKUP(A174,スキル!$A:$J,F174+4,FALSE)))</f>
        <v>14</v>
      </c>
      <c r="I174" s="15">
        <f>IF(F174="","",IF(F174=VLOOKUP(A174,スキル!$A:$K,11,0),"キ",100/H174))</f>
        <v>7.1428571428571432</v>
      </c>
      <c r="J174" s="15">
        <f>IF(F174="","",IF(F174=VLOOKUP(A174,スキル!$A:$K,11,0),"ル",ROUND(G174/I174,1)))</f>
        <v>5.9</v>
      </c>
      <c r="K174" s="15">
        <f>IF(F174="","",IF(F174=VLOOKUP(A174,スキル!$A:$K,11,0),"Ｍ",ROUND(H174-J174,0)))</f>
        <v>8</v>
      </c>
      <c r="L174" s="15">
        <f ca="1">IF(F174="","",IF(F174=VLOOKUP(A174,スキル!$A:$K,11,0),"Ａ",IF(F174=VLOOKUP(A174,スキル!$A:$K,11,0)-1,0,SUM(OFFSET(スキル!$A$2,MATCH(A174,スキル!$A$3:$A$1048576,0),F174+4,1,5-F174)))))</f>
        <v>0</v>
      </c>
      <c r="M174" s="15">
        <f ca="1">IF(F174="",VLOOKUP(A174,スキル!$A:$K,10,0),IF(F174=VLOOKUP(A174,スキル!$A:$K,11,0),"Ｘ",K174+L174))</f>
        <v>8</v>
      </c>
      <c r="N174" s="15">
        <f>IF(C174="イベ","-",VLOOKUP(A174,スキル!$A:$K,10,0)*IF(C174="ハピ",10000,30000))</f>
        <v>870000</v>
      </c>
      <c r="O174" s="15">
        <f t="shared" ca="1" si="1"/>
        <v>630000</v>
      </c>
      <c r="P174" s="15">
        <f ca="1">IF(C174="イベ","-",IF(F174=VLOOKUP(A174,スキル!$A:$K,11,0),0,IF(C174="ハピ",M174*10000,M174*30000)))</f>
        <v>240000</v>
      </c>
      <c r="Q174" s="15" t="str">
        <f>VLOOKUP(A174,スキル!$A$3:$M$1000,13,0)</f>
        <v>画面中央のツムをまとめて消すよ！</v>
      </c>
    </row>
    <row r="175" spans="1:17" ht="18" customHeight="1">
      <c r="A175" s="13">
        <v>173</v>
      </c>
      <c r="B175" s="14"/>
      <c r="C175" s="14" t="s">
        <v>46</v>
      </c>
      <c r="D175" s="14" t="s">
        <v>278</v>
      </c>
      <c r="E175" s="8" t="str">
        <f t="shared" si="0"/>
        <v>期間8</v>
      </c>
      <c r="F175" s="15">
        <v>4</v>
      </c>
      <c r="G175" s="15">
        <v>12</v>
      </c>
      <c r="H175" s="15">
        <f>IF(F175="","",IF(F175=VLOOKUP(A175,スキル!$A:$K,11,0),"ス",VLOOKUP(A175,スキル!$A:$J,F175+4,FALSE)))</f>
        <v>8</v>
      </c>
      <c r="I175" s="15">
        <f>IF(F175="","",IF(F175=VLOOKUP(A175,スキル!$A:$K,11,0),"キ",100/H175))</f>
        <v>12.5</v>
      </c>
      <c r="J175" s="15">
        <f>IF(F175="","",IF(F175=VLOOKUP(A175,スキル!$A:$K,11,0),"ル",ROUND(G175/I175,1)))</f>
        <v>1</v>
      </c>
      <c r="K175" s="15">
        <f>IF(F175="","",IF(F175=VLOOKUP(A175,スキル!$A:$K,11,0),"Ｍ",ROUND(H175-J175,0)))</f>
        <v>7</v>
      </c>
      <c r="L175" s="15">
        <f ca="1">IF(F175="","",IF(F175=VLOOKUP(A175,スキル!$A:$K,11,0),"Ａ",IF(F175=VLOOKUP(A175,スキル!$A:$K,11,0)-1,0,SUM(OFFSET(スキル!$A$2,MATCH(A175,スキル!$A$3:$A$1048576,0),F175+4,1,5-F175)))))</f>
        <v>20</v>
      </c>
      <c r="M175" s="15">
        <f ca="1">IF(F175="",VLOOKUP(A175,スキル!$A:$K,10,0),IF(F175=VLOOKUP(A175,スキル!$A:$K,11,0),"Ｘ",K175+L175))</f>
        <v>27</v>
      </c>
      <c r="N175" s="15">
        <f>IF(C175="イベ","-",VLOOKUP(A175,スキル!$A:$K,10,0)*IF(C175="ハピ",10000,30000))</f>
        <v>1080000</v>
      </c>
      <c r="O175" s="15">
        <f t="shared" ca="1" si="1"/>
        <v>270000</v>
      </c>
      <c r="P175" s="15">
        <f ca="1">IF(C175="イベ","-",IF(F175=VLOOKUP(A175,スキル!$A:$K,11,0),0,IF(C175="ハピ",M175*10000,M175*30000)))</f>
        <v>810000</v>
      </c>
      <c r="Q175" s="15" t="str">
        <f>VLOOKUP(A175,スキル!$A$3:$M$1000,13,0)</f>
        <v>少しの間オートでツムとその周りを消すよ！</v>
      </c>
    </row>
    <row r="176" spans="1:17" ht="18" customHeight="1">
      <c r="A176" s="13">
        <v>174</v>
      </c>
      <c r="B176" s="14"/>
      <c r="C176" s="14" t="s">
        <v>46</v>
      </c>
      <c r="D176" s="14" t="s">
        <v>280</v>
      </c>
      <c r="E176" s="8" t="str">
        <f t="shared" si="0"/>
        <v>期間8</v>
      </c>
      <c r="F176" s="15">
        <v>4</v>
      </c>
      <c r="G176" s="15">
        <v>50</v>
      </c>
      <c r="H176" s="15">
        <f>IF(F176="","",IF(F176=VLOOKUP(A176,スキル!$A:$K,11,0),"ス",VLOOKUP(A176,スキル!$A:$J,F176+4,FALSE)))</f>
        <v>8</v>
      </c>
      <c r="I176" s="15">
        <f>IF(F176="","",IF(F176=VLOOKUP(A176,スキル!$A:$K,11,0),"キ",100/H176))</f>
        <v>12.5</v>
      </c>
      <c r="J176" s="15">
        <f>IF(F176="","",IF(F176=VLOOKUP(A176,スキル!$A:$K,11,0),"ル",ROUND(G176/I176,1)))</f>
        <v>4</v>
      </c>
      <c r="K176" s="15">
        <f>IF(F176="","",IF(F176=VLOOKUP(A176,スキル!$A:$K,11,0),"Ｍ",ROUND(H176-J176,0)))</f>
        <v>4</v>
      </c>
      <c r="L176" s="15">
        <f ca="1">IF(F176="","",IF(F176=VLOOKUP(A176,スキル!$A:$K,11,0),"Ａ",IF(F176=VLOOKUP(A176,スキル!$A:$K,11,0)-1,0,SUM(OFFSET(スキル!$A$2,MATCH(A176,スキル!$A$3:$A$1048576,0),F176+4,1,5-F176)))))</f>
        <v>16</v>
      </c>
      <c r="M176" s="15">
        <f ca="1">IF(F176="",VLOOKUP(A176,スキル!$A:$K,10,0),IF(F176=VLOOKUP(A176,スキル!$A:$K,11,0),"Ｘ",K176+L176))</f>
        <v>20</v>
      </c>
      <c r="N176" s="15">
        <f>IF(C176="イベ","-",VLOOKUP(A176,スキル!$A:$K,10,0)*IF(C176="ハピ",10000,30000))</f>
        <v>960000</v>
      </c>
      <c r="O176" s="15">
        <f t="shared" ca="1" si="1"/>
        <v>360000</v>
      </c>
      <c r="P176" s="15">
        <f ca="1">IF(C176="イベ","-",IF(F176=VLOOKUP(A176,スキル!$A:$K,11,0),0,IF(C176="ハピ",M176*10000,M176*30000)))</f>
        <v>600000</v>
      </c>
      <c r="Q176" s="15" t="str">
        <f>VLOOKUP(A176,スキル!$A$3:$M$1000,13,0)</f>
        <v>一定回数タップした周りのツムを消すよ！</v>
      </c>
    </row>
    <row r="177" spans="1:17" ht="18" customHeight="1">
      <c r="A177" s="13">
        <v>175</v>
      </c>
      <c r="B177" s="14"/>
      <c r="C177" s="14" t="s">
        <v>46</v>
      </c>
      <c r="D177" s="14" t="s">
        <v>282</v>
      </c>
      <c r="E177" s="8" t="str">
        <f t="shared" si="0"/>
        <v>期間4</v>
      </c>
      <c r="F177" s="15">
        <v>3</v>
      </c>
      <c r="G177" s="15">
        <v>25</v>
      </c>
      <c r="H177" s="15">
        <f>IF(F177="","",IF(F177=VLOOKUP(A177,スキル!$A:$K,11,0),"ス",VLOOKUP(A177,スキル!$A:$J,F177+4,FALSE)))</f>
        <v>4</v>
      </c>
      <c r="I177" s="15">
        <f>IF(F177="","",IF(F177=VLOOKUP(A177,スキル!$A:$K,11,0),"キ",100/H177))</f>
        <v>25</v>
      </c>
      <c r="J177" s="15">
        <f>IF(F177="","",IF(F177=VLOOKUP(A177,スキル!$A:$K,11,0),"ル",ROUND(G177/I177,1)))</f>
        <v>1</v>
      </c>
      <c r="K177" s="15">
        <f>IF(F177="","",IF(F177=VLOOKUP(A177,スキル!$A:$K,11,0),"Ｍ",ROUND(H177-J177,0)))</f>
        <v>3</v>
      </c>
      <c r="L177" s="15">
        <f ca="1">IF(F177="","",IF(F177=VLOOKUP(A177,スキル!$A:$K,11,0),"Ａ",IF(F177=VLOOKUP(A177,スキル!$A:$K,11,0)-1,0,SUM(OFFSET(スキル!$A$2,MATCH(A177,スキル!$A$3:$A$1048576,0),F177+4,1,5-F177)))))</f>
        <v>24</v>
      </c>
      <c r="M177" s="15">
        <f ca="1">IF(F177="",VLOOKUP(A177,スキル!$A:$K,10,0),IF(F177=VLOOKUP(A177,スキル!$A:$K,11,0),"Ｘ",K177+L177))</f>
        <v>27</v>
      </c>
      <c r="N177" s="15">
        <f>IF(C177="イベ","-",VLOOKUP(A177,スキル!$A:$K,10,0)*IF(C177="ハピ",10000,30000))</f>
        <v>960000</v>
      </c>
      <c r="O177" s="15">
        <f t="shared" ca="1" si="1"/>
        <v>150000</v>
      </c>
      <c r="P177" s="15">
        <f ca="1">IF(C177="イベ","-",IF(F177=VLOOKUP(A177,スキル!$A:$K,11,0),0,IF(C177="ハピ",M177*10000,M177*30000)))</f>
        <v>810000</v>
      </c>
      <c r="Q177" s="15" t="str">
        <f>VLOOKUP(A177,スキル!$A$3:$M$1000,13,0)</f>
        <v>ベルと一緒に消せる 高得点野獣がでるよ！</v>
      </c>
    </row>
    <row r="178" spans="1:17" ht="18" customHeight="1">
      <c r="A178" s="13">
        <v>176</v>
      </c>
      <c r="B178" s="14"/>
      <c r="C178" s="14" t="s">
        <v>46</v>
      </c>
      <c r="D178" s="14" t="s">
        <v>284</v>
      </c>
      <c r="E178" s="8" t="str">
        <f t="shared" si="0"/>
        <v>期間1</v>
      </c>
      <c r="F178" s="15">
        <v>1</v>
      </c>
      <c r="G178" s="15">
        <v>0</v>
      </c>
      <c r="H178" s="15">
        <f>IF(F178="","",IF(F178=VLOOKUP(A178,スキル!$A:$K,11,0),"ス",VLOOKUP(A178,スキル!$A:$J,F178+4,FALSE)))</f>
        <v>1</v>
      </c>
      <c r="I178" s="15">
        <f>IF(F178="","",IF(F178=VLOOKUP(A178,スキル!$A:$K,11,0),"キ",100/H178))</f>
        <v>100</v>
      </c>
      <c r="J178" s="15">
        <f>IF(F178="","",IF(F178=VLOOKUP(A178,スキル!$A:$K,11,0),"ル",ROUND(G178/I178,1)))</f>
        <v>0</v>
      </c>
      <c r="K178" s="15">
        <f>IF(F178="","",IF(F178=VLOOKUP(A178,スキル!$A:$K,11,0),"Ｍ",ROUND(H178-J178,0)))</f>
        <v>1</v>
      </c>
      <c r="L178" s="15">
        <f ca="1">IF(F178="","",IF(F178=VLOOKUP(A178,スキル!$A:$K,11,0),"Ａ",IF(F178=VLOOKUP(A178,スキル!$A:$K,11,0)-1,0,SUM(OFFSET(スキル!$A$2,MATCH(A178,スキル!$A$3:$A$1048576,0),F178+4,1,5-F178)))))</f>
        <v>34</v>
      </c>
      <c r="M178" s="15">
        <f ca="1">IF(F178="",VLOOKUP(A178,スキル!$A:$K,10,0),IF(F178=VLOOKUP(A178,スキル!$A:$K,11,0),"Ｘ",K178+L178))</f>
        <v>35</v>
      </c>
      <c r="N178" s="15">
        <f>IF(C178="イベ","-",VLOOKUP(A178,スキル!$A:$K,10,0)*IF(C178="ハピ",10000,30000))</f>
        <v>1080000</v>
      </c>
      <c r="O178" s="15">
        <f t="shared" ca="1" si="1"/>
        <v>30000</v>
      </c>
      <c r="P178" s="15">
        <f ca="1">IF(C178="イベ","-",IF(F178=VLOOKUP(A178,スキル!$A:$K,11,0),0,IF(C178="ハピ",M178*10000,M178*30000)))</f>
        <v>1050000</v>
      </c>
      <c r="Q178" s="15" t="str">
        <f>VLOOKUP(A178,スキル!$A$3:$M$1000,13,0)</f>
        <v>Ｕ字型にツムを凍らせて 中央のツムを消すよ！</v>
      </c>
    </row>
    <row r="179" spans="1:17" ht="18" customHeight="1">
      <c r="A179" s="19">
        <v>177</v>
      </c>
      <c r="B179" s="19">
        <v>71</v>
      </c>
      <c r="C179" s="20" t="s">
        <v>38</v>
      </c>
      <c r="D179" s="20" t="s">
        <v>286</v>
      </c>
      <c r="E179" s="8" t="str">
        <f t="shared" si="0"/>
        <v>常駐ス</v>
      </c>
      <c r="F179" s="15">
        <v>6</v>
      </c>
      <c r="G179" s="15">
        <v>0</v>
      </c>
      <c r="H179" s="15" t="str">
        <f>IF(F179="","",IF(F179=VLOOKUP(A179,スキル!$A:$K,11,0),"ス",VLOOKUP(A179,スキル!$A:$J,F179+4,FALSE)))</f>
        <v>ス</v>
      </c>
      <c r="I179" s="15" t="str">
        <f>IF(F179="","",IF(F179=VLOOKUP(A179,スキル!$A:$K,11,0),"キ",100/H179))</f>
        <v>キ</v>
      </c>
      <c r="J179" s="15" t="str">
        <f>IF(F179="","",IF(F179=VLOOKUP(A179,スキル!$A:$K,11,0),"ル",ROUND(G179/I179,1)))</f>
        <v>ル</v>
      </c>
      <c r="K179" s="15" t="str">
        <f>IF(F179="","",IF(F179=VLOOKUP(A179,スキル!$A:$K,11,0),"Ｍ",ROUND(H179-J179,0)))</f>
        <v>Ｍ</v>
      </c>
      <c r="L179" s="15" t="str">
        <f ca="1">IF(F179="","",IF(F179=VLOOKUP(A179,スキル!$A:$K,11,0),"Ａ",IF(F179=VLOOKUP(A179,スキル!$A:$K,11,0)-1,0,SUM(OFFSET(スキル!$A$2,MATCH(A179,スキル!$A$3:$A$1048576,0),F179+4,1,5-F179)))))</f>
        <v>Ａ</v>
      </c>
      <c r="M179" s="15" t="str">
        <f>IF(F179="",VLOOKUP(A179,スキル!$A:$K,10,0),IF(F179=VLOOKUP(A179,スキル!$A:$K,11,0),"Ｘ",K179+L179))</f>
        <v>Ｘ</v>
      </c>
      <c r="N179" s="15">
        <f>IF(C179="イベ","-",VLOOKUP(A179,スキル!$A:$K,10,0)*IF(C179="ハピ",10000,30000))</f>
        <v>1080000</v>
      </c>
      <c r="O179" s="15">
        <f t="shared" si="1"/>
        <v>1080000</v>
      </c>
      <c r="P179" s="15">
        <f>IF(C179="イベ","-",IF(F179=VLOOKUP(A179,スキル!$A:$K,11,0),0,IF(C179="ハピ",M179*10000,M179*30000)))</f>
        <v>0</v>
      </c>
      <c r="Q179" s="15" t="str">
        <f>VLOOKUP(A179,スキル!$A$3:$M$1000,13,0)</f>
        <v>横ライン状にツムを消して 少しの間ガストンがたくさん降るよ！</v>
      </c>
    </row>
    <row r="180" spans="1:17" ht="18" customHeight="1">
      <c r="A180" s="13">
        <v>178</v>
      </c>
      <c r="B180" s="13">
        <v>72</v>
      </c>
      <c r="C180" s="14" t="s">
        <v>38</v>
      </c>
      <c r="D180" s="14" t="s">
        <v>288</v>
      </c>
      <c r="E180" s="8" t="str">
        <f t="shared" si="0"/>
        <v>常駐7</v>
      </c>
      <c r="F180" s="15">
        <v>4</v>
      </c>
      <c r="G180" s="15">
        <v>85</v>
      </c>
      <c r="H180" s="15">
        <f>IF(F180="","",IF(F180=VLOOKUP(A180,スキル!$A:$K,11,0),"ス",VLOOKUP(A180,スキル!$A:$J,F180+4,FALSE)))</f>
        <v>7</v>
      </c>
      <c r="I180" s="15">
        <f>IF(F180="","",IF(F180=VLOOKUP(A180,スキル!$A:$K,11,0),"キ",100/H180))</f>
        <v>14.285714285714286</v>
      </c>
      <c r="J180" s="15">
        <f>IF(F180="","",IF(F180=VLOOKUP(A180,スキル!$A:$K,11,0),"ル",ROUND(G180/I180,1)))</f>
        <v>6</v>
      </c>
      <c r="K180" s="15">
        <f>IF(F180="","",IF(F180=VLOOKUP(A180,スキル!$A:$K,11,0),"Ｍ",ROUND(H180-J180,0)))</f>
        <v>1</v>
      </c>
      <c r="L180" s="15">
        <f ca="1">IF(F180="","",IF(F180=VLOOKUP(A180,スキル!$A:$K,11,0),"Ａ",IF(F180=VLOOKUP(A180,スキル!$A:$K,11,0)-1,0,SUM(OFFSET(スキル!$A$2,MATCH(A180,スキル!$A$3:$A$1048576,0),F180+4,1,5-F180)))))</f>
        <v>14</v>
      </c>
      <c r="M180" s="15">
        <f ca="1">IF(F180="",VLOOKUP(A180,スキル!$A:$K,10,0),IF(F180=VLOOKUP(A180,スキル!$A:$K,11,0),"Ｘ",K180+L180))</f>
        <v>15</v>
      </c>
      <c r="N180" s="15">
        <f>IF(C180="イベ","-",VLOOKUP(A180,スキル!$A:$K,10,0)*IF(C180="ハピ",10000,30000))</f>
        <v>870000</v>
      </c>
      <c r="O180" s="15">
        <f t="shared" ca="1" si="1"/>
        <v>420000</v>
      </c>
      <c r="P180" s="15">
        <f ca="1">IF(C180="イベ","-",IF(F180=VLOOKUP(A180,スキル!$A:$K,11,0),0,IF(C180="ハピ",M180*10000,M180*30000)))</f>
        <v>450000</v>
      </c>
      <c r="Q180" s="15" t="str">
        <f>VLOOKUP(A180,スキル!$A$3:$M$1000,13,0)</f>
        <v>フィーバーがはじまり ランダムでツムを消すよ！</v>
      </c>
    </row>
    <row r="181" spans="1:17" ht="18" customHeight="1">
      <c r="A181" s="13">
        <v>179</v>
      </c>
      <c r="B181" s="14"/>
      <c r="C181" s="14" t="s">
        <v>49</v>
      </c>
      <c r="D181" s="14" t="s">
        <v>290</v>
      </c>
      <c r="E181" s="8" t="str">
        <f t="shared" si="0"/>
        <v>イベ1</v>
      </c>
      <c r="F181" s="15">
        <v>1</v>
      </c>
      <c r="G181" s="15">
        <v>3</v>
      </c>
      <c r="H181" s="15">
        <f>IF(F181="","",IF(F181=VLOOKUP(A181,スキル!$A:$K,11,0),"ス",VLOOKUP(A181,スキル!$A:$J,F181+4,FALSE)))</f>
        <v>1</v>
      </c>
      <c r="I181" s="15">
        <f>IF(F181="","",IF(F181=VLOOKUP(A181,スキル!$A:$K,11,0),"キ",100/H181))</f>
        <v>100</v>
      </c>
      <c r="J181" s="15">
        <f>IF(F181="","",IF(F181=VLOOKUP(A181,スキル!$A:$K,11,0),"ル",ROUND(G181/I181,1)))</f>
        <v>0</v>
      </c>
      <c r="K181" s="15">
        <f>IF(F181="","",IF(F181=VLOOKUP(A181,スキル!$A:$K,11,0),"Ｍ",ROUND(H181-J181,0)))</f>
        <v>1</v>
      </c>
      <c r="L181" s="15">
        <f ca="1">IF(F181="","",IF(F181=VLOOKUP(A181,スキル!$A:$K,11,0),"Ａ",IF(F181=VLOOKUP(A181,スキル!$A:$K,11,0)-1,0,SUM(OFFSET(スキル!$A$2,MATCH(A181,スキル!$A$3:$A$1048576,0),F181+4,1,5-F181)))))</f>
        <v>1</v>
      </c>
      <c r="M181" s="15">
        <f ca="1">IF(F181="",VLOOKUP(A181,スキル!$A:$K,10,0),IF(F181=VLOOKUP(A181,スキル!$A:$K,11,0),"Ｘ",K181+L181))</f>
        <v>2</v>
      </c>
      <c r="N181" s="15" t="str">
        <f>IF(C181="イベ","-",VLOOKUP(A181,スキル!$A:$K,10,0)*IF(C181="ハピ",10000,30000))</f>
        <v>-</v>
      </c>
      <c r="O181" s="15" t="str">
        <f t="shared" si="1"/>
        <v>-</v>
      </c>
      <c r="P181" s="15" t="str">
        <f>IF(C181="イベ","-",IF(F181=VLOOKUP(A181,スキル!$A:$K,11,0),0,IF(C181="ハピ",M181*10000,M181*30000)))</f>
        <v>-</v>
      </c>
      <c r="Q181" s="15" t="str">
        <f>VLOOKUP(A181,スキル!$A$3:$M$1000,13,0)</f>
        <v>ポット夫人と高得点チップがでるよ！</v>
      </c>
    </row>
    <row r="182" spans="1:17" ht="18" customHeight="1">
      <c r="A182" s="13">
        <v>180</v>
      </c>
      <c r="B182" s="14"/>
      <c r="C182" s="14" t="s">
        <v>46</v>
      </c>
      <c r="D182" s="14" t="s">
        <v>292</v>
      </c>
      <c r="E182" s="8" t="str">
        <f t="shared" si="0"/>
        <v>期間2</v>
      </c>
      <c r="F182" s="15">
        <v>2</v>
      </c>
      <c r="G182" s="15">
        <v>50</v>
      </c>
      <c r="H182" s="15">
        <f>IF(F182="","",IF(F182=VLOOKUP(A182,スキル!$A:$K,11,0),"ス",VLOOKUP(A182,スキル!$A:$J,F182+4,FALSE)))</f>
        <v>2</v>
      </c>
      <c r="I182" s="15">
        <f>IF(F182="","",IF(F182=VLOOKUP(A182,スキル!$A:$K,11,0),"キ",100/H182))</f>
        <v>50</v>
      </c>
      <c r="J182" s="15">
        <f>IF(F182="","",IF(F182=VLOOKUP(A182,スキル!$A:$K,11,0),"ル",ROUND(G182/I182,1)))</f>
        <v>1</v>
      </c>
      <c r="K182" s="15">
        <f>IF(F182="","",IF(F182=VLOOKUP(A182,スキル!$A:$K,11,0),"Ｍ",ROUND(H182-J182,0)))</f>
        <v>1</v>
      </c>
      <c r="L182" s="15">
        <f ca="1">IF(F182="","",IF(F182=VLOOKUP(A182,スキル!$A:$K,11,0),"Ａ",IF(F182=VLOOKUP(A182,スキル!$A:$K,11,0)-1,0,SUM(OFFSET(スキル!$A$2,MATCH(A182,スキル!$A$3:$A$1048576,0),F182+4,1,5-F182)))))</f>
        <v>32</v>
      </c>
      <c r="M182" s="15">
        <f ca="1">IF(F182="",VLOOKUP(A182,スキル!$A:$K,10,0),IF(F182=VLOOKUP(A182,スキル!$A:$K,11,0),"Ｘ",K182+L182))</f>
        <v>33</v>
      </c>
      <c r="N182" s="15">
        <f>IF(C182="イベ","-",VLOOKUP(A182,スキル!$A:$K,10,0)*IF(C182="ハピ",10000,30000))</f>
        <v>1080000</v>
      </c>
      <c r="O182" s="15">
        <f t="shared" ca="1" si="1"/>
        <v>90000</v>
      </c>
      <c r="P182" s="15">
        <f ca="1">IF(C182="イベ","-",IF(F182=VLOOKUP(A182,スキル!$A:$K,11,0),0,IF(C182="ハピ",M182*10000,M182*30000)))</f>
        <v>990000</v>
      </c>
      <c r="Q182" s="15" t="str">
        <f>VLOOKUP(A182,スキル!$A$3:$M$1000,13,0)</f>
        <v>違うツム同士を繋げて一緒に周りのツムも消すよ！</v>
      </c>
    </row>
    <row r="183" spans="1:17" ht="18" customHeight="1">
      <c r="A183" s="13">
        <v>181</v>
      </c>
      <c r="B183" s="13">
        <v>73</v>
      </c>
      <c r="C183" s="14" t="s">
        <v>38</v>
      </c>
      <c r="D183" s="14" t="s">
        <v>294</v>
      </c>
      <c r="E183" s="8" t="str">
        <f t="shared" si="0"/>
        <v>常駐16</v>
      </c>
      <c r="F183" s="15">
        <v>5</v>
      </c>
      <c r="G183" s="15">
        <v>18</v>
      </c>
      <c r="H183" s="15">
        <f>IF(F183="","",IF(F183=VLOOKUP(A183,スキル!$A:$K,11,0),"ス",VLOOKUP(A183,スキル!$A:$J,F183+4,FALSE)))</f>
        <v>16</v>
      </c>
      <c r="I183" s="15">
        <f>IF(F183="","",IF(F183=VLOOKUP(A183,スキル!$A:$K,11,0),"キ",100/H183))</f>
        <v>6.25</v>
      </c>
      <c r="J183" s="15">
        <f>IF(F183="","",IF(F183=VLOOKUP(A183,スキル!$A:$K,11,0),"ル",ROUND(G183/I183,1)))</f>
        <v>2.9</v>
      </c>
      <c r="K183" s="15">
        <f>IF(F183="","",IF(F183=VLOOKUP(A183,スキル!$A:$K,11,0),"Ｍ",ROUND(H183-J183,0)))</f>
        <v>13</v>
      </c>
      <c r="L183" s="15">
        <f ca="1">IF(F183="","",IF(F183=VLOOKUP(A183,スキル!$A:$K,11,0),"Ａ",IF(F183=VLOOKUP(A183,スキル!$A:$K,11,0)-1,0,SUM(OFFSET(スキル!$A$2,MATCH(A183,スキル!$A$3:$A$1048576,0),F183+4,1,5-F183)))))</f>
        <v>0</v>
      </c>
      <c r="M183" s="15">
        <f ca="1">IF(F183="",VLOOKUP(A183,スキル!$A:$K,10,0),IF(F183=VLOOKUP(A183,スキル!$A:$K,11,0),"Ｘ",K183+L183))</f>
        <v>13</v>
      </c>
      <c r="N183" s="15">
        <f>IF(C183="イベ","-",VLOOKUP(A183,スキル!$A:$K,10,0)*IF(C183="ハピ",10000,30000))</f>
        <v>960000</v>
      </c>
      <c r="O183" s="15">
        <f t="shared" ca="1" si="1"/>
        <v>570000</v>
      </c>
      <c r="P183" s="15">
        <f ca="1">IF(C183="イベ","-",IF(F183=VLOOKUP(A183,スキル!$A:$K,11,0),0,IF(C183="ハピ",M183*10000,M183*30000)))</f>
        <v>390000</v>
      </c>
      <c r="Q183" s="15" t="str">
        <f>VLOOKUP(A183,スキル!$A$3:$M$1000,13,0)</f>
        <v>フリンと一緒に消せる高得点のラプンツェルがでるよ！</v>
      </c>
    </row>
    <row r="184" spans="1:17" ht="18" customHeight="1">
      <c r="A184" s="13">
        <v>182</v>
      </c>
      <c r="B184" s="13">
        <v>74</v>
      </c>
      <c r="C184" s="14" t="s">
        <v>38</v>
      </c>
      <c r="D184" s="14" t="s">
        <v>296</v>
      </c>
      <c r="E184" s="8" t="str">
        <f t="shared" si="0"/>
        <v>常駐7</v>
      </c>
      <c r="F184" s="15">
        <v>4</v>
      </c>
      <c r="G184" s="15">
        <v>71</v>
      </c>
      <c r="H184" s="15">
        <f>IF(F184="","",IF(F184=VLOOKUP(A184,スキル!$A:$K,11,0),"ス",VLOOKUP(A184,スキル!$A:$J,F184+4,FALSE)))</f>
        <v>7</v>
      </c>
      <c r="I184" s="15">
        <f>IF(F184="","",IF(F184=VLOOKUP(A184,スキル!$A:$K,11,0),"キ",100/H184))</f>
        <v>14.285714285714286</v>
      </c>
      <c r="J184" s="15">
        <f>IF(F184="","",IF(F184=VLOOKUP(A184,スキル!$A:$K,11,0),"ル",ROUND(G184/I184,1)))</f>
        <v>5</v>
      </c>
      <c r="K184" s="15">
        <f>IF(F184="","",IF(F184=VLOOKUP(A184,スキル!$A:$K,11,0),"Ｍ",ROUND(H184-J184,0)))</f>
        <v>2</v>
      </c>
      <c r="L184" s="15">
        <f ca="1">IF(F184="","",IF(F184=VLOOKUP(A184,スキル!$A:$K,11,0),"Ａ",IF(F184=VLOOKUP(A184,スキル!$A:$K,11,0)-1,0,SUM(OFFSET(スキル!$A$2,MATCH(A184,スキル!$A$3:$A$1048576,0),F184+4,1,5-F184)))))</f>
        <v>14</v>
      </c>
      <c r="M184" s="15">
        <f ca="1">IF(F184="",VLOOKUP(A184,スキル!$A:$K,10,0),IF(F184=VLOOKUP(A184,スキル!$A:$K,11,0),"Ｘ",K184+L184))</f>
        <v>16</v>
      </c>
      <c r="N184" s="15">
        <f>IF(C184="イベ","-",VLOOKUP(A184,スキル!$A:$K,10,0)*IF(C184="ハピ",10000,30000))</f>
        <v>870000</v>
      </c>
      <c r="O184" s="15">
        <f t="shared" ca="1" si="1"/>
        <v>390000</v>
      </c>
      <c r="P184" s="15">
        <f ca="1">IF(C184="イベ","-",IF(F184=VLOOKUP(A184,スキル!$A:$K,11,0),0,IF(C184="ハピ",M184*10000,M184*30000)))</f>
        <v>480000</v>
      </c>
      <c r="Q184" s="15" t="str">
        <f>VLOOKUP(A184,スキル!$A$3:$M$1000,13,0)</f>
        <v>斜めライン状にツムを消すよ！</v>
      </c>
    </row>
    <row r="185" spans="1:17" ht="18" customHeight="1">
      <c r="A185" s="13">
        <v>183</v>
      </c>
      <c r="B185" s="13">
        <v>75</v>
      </c>
      <c r="C185" s="14" t="s">
        <v>38</v>
      </c>
      <c r="D185" s="14" t="s">
        <v>297</v>
      </c>
      <c r="E185" s="8" t="str">
        <f t="shared" si="0"/>
        <v>常駐16</v>
      </c>
      <c r="F185" s="15">
        <v>5</v>
      </c>
      <c r="G185" s="15">
        <v>0</v>
      </c>
      <c r="H185" s="15">
        <f>IF(F185="","",IF(F185=VLOOKUP(A185,スキル!$A:$K,11,0),"ス",VLOOKUP(A185,スキル!$A:$J,F185+4,FALSE)))</f>
        <v>16</v>
      </c>
      <c r="I185" s="15">
        <f>IF(F185="","",IF(F185=VLOOKUP(A185,スキル!$A:$K,11,0),"キ",100/H185))</f>
        <v>6.25</v>
      </c>
      <c r="J185" s="15">
        <f>IF(F185="","",IF(F185=VLOOKUP(A185,スキル!$A:$K,11,0),"ル",ROUND(G185/I185,1)))</f>
        <v>0</v>
      </c>
      <c r="K185" s="15">
        <f>IF(F185="","",IF(F185=VLOOKUP(A185,スキル!$A:$K,11,0),"Ｍ",ROUND(H185-J185,0)))</f>
        <v>16</v>
      </c>
      <c r="L185" s="15">
        <f ca="1">IF(F185="","",IF(F185=VLOOKUP(A185,スキル!$A:$K,11,0),"Ａ",IF(F185=VLOOKUP(A185,スキル!$A:$K,11,0)-1,0,SUM(OFFSET(スキル!$A$2,MATCH(A185,スキル!$A$3:$A$1048576,0),F185+4,1,5-F185)))))</f>
        <v>0</v>
      </c>
      <c r="M185" s="15">
        <f ca="1">IF(F185="",VLOOKUP(A185,スキル!$A:$K,10,0),IF(F185=VLOOKUP(A185,スキル!$A:$K,11,0),"Ｘ",K185+L185))</f>
        <v>16</v>
      </c>
      <c r="N185" s="15">
        <f>IF(C185="イベ","-",VLOOKUP(A185,スキル!$A:$K,10,0)*IF(C185="ハピ",10000,30000))</f>
        <v>960000</v>
      </c>
      <c r="O185" s="15">
        <f t="shared" ca="1" si="1"/>
        <v>480000</v>
      </c>
      <c r="P185" s="15">
        <f ca="1">IF(C185="イベ","-",IF(F185=VLOOKUP(A185,スキル!$A:$K,11,0),0,IF(C185="ハピ",M185*10000,M185*30000)))</f>
        <v>480000</v>
      </c>
      <c r="Q185" s="15" t="str">
        <f>VLOOKUP(A185,スキル!$A$3:$M$1000,13,0)</f>
        <v>ムーランと一緒に消せる高得点のピンがでるよ！</v>
      </c>
    </row>
    <row r="186" spans="1:17" ht="18" customHeight="1">
      <c r="A186" s="13">
        <v>184</v>
      </c>
      <c r="B186" s="13">
        <v>76</v>
      </c>
      <c r="C186" s="14" t="s">
        <v>38</v>
      </c>
      <c r="D186" s="14" t="s">
        <v>299</v>
      </c>
      <c r="E186" s="8" t="str">
        <f t="shared" si="0"/>
        <v>常駐16</v>
      </c>
      <c r="F186" s="15">
        <v>5</v>
      </c>
      <c r="G186" s="15">
        <v>37</v>
      </c>
      <c r="H186" s="15">
        <f>IF(F186="","",IF(F186=VLOOKUP(A186,スキル!$A:$K,11,0),"ス",VLOOKUP(A186,スキル!$A:$J,F186+4,FALSE)))</f>
        <v>16</v>
      </c>
      <c r="I186" s="15">
        <f>IF(F186="","",IF(F186=VLOOKUP(A186,スキル!$A:$K,11,0),"キ",100/H186))</f>
        <v>6.25</v>
      </c>
      <c r="J186" s="15">
        <f>IF(F186="","",IF(F186=VLOOKUP(A186,スキル!$A:$K,11,0),"ル",ROUND(G186/I186,1)))</f>
        <v>5.9</v>
      </c>
      <c r="K186" s="15">
        <f>IF(F186="","",IF(F186=VLOOKUP(A186,スキル!$A:$K,11,0),"Ｍ",ROUND(H186-J186,0)))</f>
        <v>10</v>
      </c>
      <c r="L186" s="15">
        <f ca="1">IF(F186="","",IF(F186=VLOOKUP(A186,スキル!$A:$K,11,0),"Ａ",IF(F186=VLOOKUP(A186,スキル!$A:$K,11,0)-1,0,SUM(OFFSET(スキル!$A$2,MATCH(A186,スキル!$A$3:$A$1048576,0),F186+4,1,5-F186)))))</f>
        <v>0</v>
      </c>
      <c r="M186" s="15">
        <f ca="1">IF(F186="",VLOOKUP(A186,スキル!$A:$K,10,0),IF(F186=VLOOKUP(A186,スキル!$A:$K,11,0),"Ｘ",K186+L186))</f>
        <v>10</v>
      </c>
      <c r="N186" s="15">
        <f>IF(C186="イベ","-",VLOOKUP(A186,スキル!$A:$K,10,0)*IF(C186="ハピ",10000,30000))</f>
        <v>960000</v>
      </c>
      <c r="O186" s="15">
        <f t="shared" ca="1" si="1"/>
        <v>660000</v>
      </c>
      <c r="P186" s="15">
        <f ca="1">IF(C186="イベ","-",IF(F186=VLOOKUP(A186,スキル!$A:$K,11,0),0,IF(C186="ハピ",M186*10000,M186*30000)))</f>
        <v>300000</v>
      </c>
      <c r="Q186" s="15" t="str">
        <f>VLOOKUP(A186,スキル!$A$3:$M$1000,13,0)</f>
        <v>時間停止中に繋げたツムが1チェーンになるよ</v>
      </c>
    </row>
    <row r="187" spans="1:17" ht="18" customHeight="1">
      <c r="A187" s="13">
        <v>185</v>
      </c>
      <c r="B187" s="14"/>
      <c r="C187" s="14" t="s">
        <v>46</v>
      </c>
      <c r="D187" s="14" t="s">
        <v>300</v>
      </c>
      <c r="E187" s="8" t="str">
        <f t="shared" si="0"/>
        <v>期間4</v>
      </c>
      <c r="F187" s="15">
        <v>3</v>
      </c>
      <c r="G187" s="15">
        <v>50</v>
      </c>
      <c r="H187" s="15">
        <f>IF(F187="","",IF(F187=VLOOKUP(A187,スキル!$A:$K,11,0),"ス",VLOOKUP(A187,スキル!$A:$J,F187+4,FALSE)))</f>
        <v>4</v>
      </c>
      <c r="I187" s="15">
        <f>IF(F187="","",IF(F187=VLOOKUP(A187,スキル!$A:$K,11,0),"キ",100/H187))</f>
        <v>25</v>
      </c>
      <c r="J187" s="15">
        <f>IF(F187="","",IF(F187=VLOOKUP(A187,スキル!$A:$K,11,0),"ル",ROUND(G187/I187,1)))</f>
        <v>2</v>
      </c>
      <c r="K187" s="15">
        <f>IF(F187="","",IF(F187=VLOOKUP(A187,スキル!$A:$K,11,0),"Ｍ",ROUND(H187-J187,0)))</f>
        <v>2</v>
      </c>
      <c r="L187" s="15">
        <f ca="1">IF(F187="","",IF(F187=VLOOKUP(A187,スキル!$A:$K,11,0),"Ａ",IF(F187=VLOOKUP(A187,スキル!$A:$K,11,0)-1,0,SUM(OFFSET(スキル!$A$2,MATCH(A187,スキル!$A$3:$A$1048576,0),F187+4,1,5-F187)))))</f>
        <v>28</v>
      </c>
      <c r="M187" s="15">
        <f ca="1">IF(F187="",VLOOKUP(A187,スキル!$A:$K,10,0),IF(F187=VLOOKUP(A187,スキル!$A:$K,11,0),"Ｘ",K187+L187))</f>
        <v>30</v>
      </c>
      <c r="N187" s="15">
        <f>IF(C187="イベ","-",VLOOKUP(A187,スキル!$A:$K,10,0)*IF(C187="ハピ",10000,30000))</f>
        <v>1080000</v>
      </c>
      <c r="O187" s="15">
        <f t="shared" ca="1" si="1"/>
        <v>180000</v>
      </c>
      <c r="P187" s="15">
        <f ca="1">IF(C187="イベ","-",IF(F187=VLOOKUP(A187,スキル!$A:$K,11,0),0,IF(C187="ハピ",M187*10000,M187*30000)))</f>
        <v>900000</v>
      </c>
      <c r="Q187" s="15" t="str">
        <f>VLOOKUP(A187,スキル!$A$3:$M$1000,13,0)</f>
        <v>画面中央のツムをまとめて消すよ！</v>
      </c>
    </row>
    <row r="188" spans="1:17" ht="18" customHeight="1">
      <c r="A188" s="13">
        <v>186</v>
      </c>
      <c r="B188" s="14"/>
      <c r="C188" s="14" t="s">
        <v>46</v>
      </c>
      <c r="D188" s="14" t="s">
        <v>301</v>
      </c>
      <c r="E188" s="8" t="str">
        <f t="shared" si="0"/>
        <v>期間4</v>
      </c>
      <c r="F188" s="15">
        <v>3</v>
      </c>
      <c r="G188" s="15">
        <v>75</v>
      </c>
      <c r="H188" s="15">
        <f>IF(F188="","",IF(F188=VLOOKUP(A188,スキル!$A:$K,11,0),"ス",VLOOKUP(A188,スキル!$A:$J,F188+4,FALSE)))</f>
        <v>4</v>
      </c>
      <c r="I188" s="15">
        <f>IF(F188="","",IF(F188=VLOOKUP(A188,スキル!$A:$K,11,0),"キ",100/H188))</f>
        <v>25</v>
      </c>
      <c r="J188" s="15">
        <f>IF(F188="","",IF(F188=VLOOKUP(A188,スキル!$A:$K,11,0),"ル",ROUND(G188/I188,1)))</f>
        <v>3</v>
      </c>
      <c r="K188" s="15">
        <f>IF(F188="","",IF(F188=VLOOKUP(A188,スキル!$A:$K,11,0),"Ｍ",ROUND(H188-J188,0)))</f>
        <v>1</v>
      </c>
      <c r="L188" s="15">
        <f ca="1">IF(F188="","",IF(F188=VLOOKUP(A188,スキル!$A:$K,11,0),"Ａ",IF(F188=VLOOKUP(A188,スキル!$A:$K,11,0)-1,0,SUM(OFFSET(スキル!$A$2,MATCH(A188,スキル!$A$3:$A$1048576,0),F188+4,1,5-F188)))))</f>
        <v>21</v>
      </c>
      <c r="M188" s="15">
        <f ca="1">IF(F188="",VLOOKUP(A188,スキル!$A:$K,10,0),IF(F188=VLOOKUP(A188,スキル!$A:$K,11,0),"Ｘ",K188+L188))</f>
        <v>22</v>
      </c>
      <c r="N188" s="15">
        <f>IF(C188="イベ","-",VLOOKUP(A188,スキル!$A:$K,10,0)*IF(C188="ハピ",10000,30000))</f>
        <v>870000</v>
      </c>
      <c r="O188" s="15">
        <f t="shared" ca="1" si="1"/>
        <v>210000</v>
      </c>
      <c r="P188" s="15">
        <f ca="1">IF(C188="イベ","-",IF(F188=VLOOKUP(A188,スキル!$A:$K,11,0),0,IF(C188="ハピ",M188*10000,M188*30000)))</f>
        <v>660000</v>
      </c>
      <c r="Q188" s="15" t="str">
        <f>VLOOKUP(A188,スキル!$A$3:$M$1000,13,0)</f>
        <v>縦ライン状にツムを消すよ！</v>
      </c>
    </row>
    <row r="189" spans="1:17" ht="18" customHeight="1">
      <c r="A189" s="13">
        <v>187</v>
      </c>
      <c r="B189" s="14"/>
      <c r="C189" s="14" t="s">
        <v>46</v>
      </c>
      <c r="D189" s="14" t="s">
        <v>302</v>
      </c>
      <c r="E189" s="8" t="str">
        <f t="shared" si="0"/>
        <v>期間2</v>
      </c>
      <c r="F189" s="15">
        <v>2</v>
      </c>
      <c r="G189" s="15">
        <v>50</v>
      </c>
      <c r="H189" s="15">
        <f>IF(F189="","",IF(F189=VLOOKUP(A189,スキル!$A:$K,11,0),"ス",VLOOKUP(A189,スキル!$A:$J,F189+4,FALSE)))</f>
        <v>2</v>
      </c>
      <c r="I189" s="15">
        <f>IF(F189="","",IF(F189=VLOOKUP(A189,スキル!$A:$K,11,0),"キ",100/H189))</f>
        <v>50</v>
      </c>
      <c r="J189" s="15">
        <f>IF(F189="","",IF(F189=VLOOKUP(A189,スキル!$A:$K,11,0),"ル",ROUND(G189/I189,1)))</f>
        <v>1</v>
      </c>
      <c r="K189" s="15">
        <f>IF(F189="","",IF(F189=VLOOKUP(A189,スキル!$A:$K,11,0),"Ｍ",ROUND(H189-J189,0)))</f>
        <v>1</v>
      </c>
      <c r="L189" s="15">
        <f ca="1">IF(F189="","",IF(F189=VLOOKUP(A189,スキル!$A:$K,11,0),"Ａ",IF(F189=VLOOKUP(A189,スキル!$A:$K,11,0)-1,0,SUM(OFFSET(スキル!$A$2,MATCH(A189,スキル!$A$3:$A$1048576,0),F189+4,1,5-F189)))))</f>
        <v>25</v>
      </c>
      <c r="M189" s="15">
        <f ca="1">IF(F189="",VLOOKUP(A189,スキル!$A:$K,10,0),IF(F189=VLOOKUP(A189,スキル!$A:$K,11,0),"Ｘ",K189+L189))</f>
        <v>26</v>
      </c>
      <c r="N189" s="15">
        <f>IF(C189="イベ","-",VLOOKUP(A189,スキル!$A:$K,10,0)*IF(C189="ハピ",10000,30000))</f>
        <v>870000</v>
      </c>
      <c r="O189" s="15">
        <f t="shared" ca="1" si="1"/>
        <v>90000</v>
      </c>
      <c r="P189" s="15">
        <f ca="1">IF(C189="イベ","-",IF(F189=VLOOKUP(A189,スキル!$A:$K,11,0),0,IF(C189="ハピ",M189*10000,M189*30000)))</f>
        <v>780000</v>
      </c>
      <c r="Q189" s="15" t="str">
        <f>VLOOKUP(A189,スキル!$A$3:$M$1000,13,0)</f>
        <v>ランダムでツムを消すよ！</v>
      </c>
    </row>
    <row r="190" spans="1:17" ht="18" customHeight="1">
      <c r="A190" s="13">
        <v>188</v>
      </c>
      <c r="B190" s="14"/>
      <c r="C190" s="14" t="s">
        <v>46</v>
      </c>
      <c r="D190" s="14" t="s">
        <v>303</v>
      </c>
      <c r="E190" s="8" t="str">
        <f t="shared" si="0"/>
        <v>期間</v>
      </c>
      <c r="F190" s="15"/>
      <c r="G190" s="15"/>
      <c r="H190" s="15" t="str">
        <f>IF(F190="","",IF(F190=VLOOKUP(A190,スキル!$A:$K,11,0),"ス",VLOOKUP(A190,スキル!$A:$J,F190+4,FALSE)))</f>
        <v/>
      </c>
      <c r="I190" s="15" t="str">
        <f>IF(F190="","",IF(F190=VLOOKUP(A190,スキル!$A:$K,11,0),"キ",100/H190))</f>
        <v/>
      </c>
      <c r="J190" s="15" t="str">
        <f>IF(F190="","",IF(F190=VLOOKUP(A190,スキル!$A:$K,11,0),"ル",ROUND(G190/I190,1)))</f>
        <v/>
      </c>
      <c r="K190" s="15" t="str">
        <f>IF(F190="","",IF(F190=VLOOKUP(A190,スキル!$A:$K,11,0),"Ｍ",ROUND(H190-J190,0)))</f>
        <v/>
      </c>
      <c r="L190" s="15" t="str">
        <f ca="1">IF(F190="","",IF(F190=VLOOKUP(A190,スキル!$A:$K,11,0),"Ａ",IF(F190=VLOOKUP(A190,スキル!$A:$K,11,0)-1,0,SUM(OFFSET(スキル!$A$2,MATCH(A190,スキル!$A$3:$A$1048576,0),F190+4,1,5-F190)))))</f>
        <v/>
      </c>
      <c r="M190" s="15">
        <f>IF(F190="",VLOOKUP(A190,スキル!$A:$K,10,0),IF(F190=VLOOKUP(A190,スキル!$A:$K,11,0),"Ｘ",K190+L190))</f>
        <v>32</v>
      </c>
      <c r="N190" s="15">
        <f>IF(C190="イベ","-",VLOOKUP(A190,スキル!$A:$K,10,0)*IF(C190="ハピ",10000,30000))</f>
        <v>960000</v>
      </c>
      <c r="O190" s="15">
        <f t="shared" si="1"/>
        <v>0</v>
      </c>
      <c r="P190" s="15">
        <f>IF(C190="イベ","-",IF(F190=VLOOKUP(A190,スキル!$A:$K,11,0),0,IF(C190="ハピ",M190*10000,M190*30000)))</f>
        <v>960000</v>
      </c>
      <c r="Q190" s="15" t="str">
        <f>VLOOKUP(A190,スキル!$A$3:$M$1000,13,0)</f>
        <v>回転する矢印をタップ 矢印にそってツムを消すよ！</v>
      </c>
    </row>
    <row r="191" spans="1:17" ht="18" customHeight="1">
      <c r="A191" s="13">
        <v>189</v>
      </c>
      <c r="B191" s="14"/>
      <c r="C191" s="14" t="s">
        <v>46</v>
      </c>
      <c r="D191" s="14" t="s">
        <v>305</v>
      </c>
      <c r="E191" s="8" t="str">
        <f t="shared" si="0"/>
        <v>期間4</v>
      </c>
      <c r="F191" s="15">
        <v>3</v>
      </c>
      <c r="G191" s="15">
        <v>0</v>
      </c>
      <c r="H191" s="15">
        <f>IF(F191="","",IF(F191=VLOOKUP(A191,スキル!$A:$K,11,0),"ス",VLOOKUP(A191,スキル!$A:$J,F191+4,FALSE)))</f>
        <v>4</v>
      </c>
      <c r="I191" s="15">
        <f>IF(F191="","",IF(F191=VLOOKUP(A191,スキル!$A:$K,11,0),"キ",100/H191))</f>
        <v>25</v>
      </c>
      <c r="J191" s="15">
        <f>IF(F191="","",IF(F191=VLOOKUP(A191,スキル!$A:$K,11,0),"ル",ROUND(G191/I191,1)))</f>
        <v>0</v>
      </c>
      <c r="K191" s="15">
        <f>IF(F191="","",IF(F191=VLOOKUP(A191,スキル!$A:$K,11,0),"Ｍ",ROUND(H191-J191,0)))</f>
        <v>4</v>
      </c>
      <c r="L191" s="15">
        <f ca="1">IF(F191="","",IF(F191=VLOOKUP(A191,スキル!$A:$K,11,0),"Ａ",IF(F191=VLOOKUP(A191,スキル!$A:$K,11,0)-1,0,SUM(OFFSET(スキル!$A$2,MATCH(A191,スキル!$A$3:$A$1048576,0),F191+4,1,5-F191)))))</f>
        <v>28</v>
      </c>
      <c r="M191" s="15">
        <f ca="1">IF(F191="",VLOOKUP(A191,スキル!$A:$K,10,0),IF(F191=VLOOKUP(A191,スキル!$A:$K,11,0),"Ｘ",K191+L191))</f>
        <v>32</v>
      </c>
      <c r="N191" s="15">
        <f>IF(C191="イベ","-",VLOOKUP(A191,スキル!$A:$K,10,0)*IF(C191="ハピ",10000,30000))</f>
        <v>1080000</v>
      </c>
      <c r="O191" s="15">
        <f t="shared" ca="1" si="1"/>
        <v>120000</v>
      </c>
      <c r="P191" s="15">
        <f ca="1">IF(C191="イベ","-",IF(F191=VLOOKUP(A191,スキル!$A:$K,11,0),0,IF(C191="ハピ",M191*10000,M191*30000)))</f>
        <v>960000</v>
      </c>
      <c r="Q191" s="15" t="str">
        <f>VLOOKUP(A191,スキル!$A$3:$M$1000,13,0)</f>
        <v>斜めライン状にツムを消すよ！</v>
      </c>
    </row>
    <row r="192" spans="1:17" ht="18" customHeight="1">
      <c r="A192" s="13">
        <v>190</v>
      </c>
      <c r="B192" s="14"/>
      <c r="C192" s="14" t="s">
        <v>46</v>
      </c>
      <c r="D192" s="14" t="s">
        <v>306</v>
      </c>
      <c r="E192" s="8" t="str">
        <f t="shared" si="0"/>
        <v>期間</v>
      </c>
      <c r="F192" s="15"/>
      <c r="G192" s="15"/>
      <c r="H192" s="15" t="str">
        <f>IF(F192="","",IF(F192=VLOOKUP(A192,スキル!$A:$K,11,0),"ス",VLOOKUP(A192,スキル!$A:$J,F192+4,FALSE)))</f>
        <v/>
      </c>
      <c r="I192" s="15" t="str">
        <f>IF(F192="","",IF(F192=VLOOKUP(A192,スキル!$A:$K,11,0),"キ",100/H192))</f>
        <v/>
      </c>
      <c r="J192" s="15" t="str">
        <f>IF(F192="","",IF(F192=VLOOKUP(A192,スキル!$A:$K,11,0),"ル",ROUND(G192/I192,1)))</f>
        <v/>
      </c>
      <c r="K192" s="15" t="str">
        <f>IF(F192="","",IF(F192=VLOOKUP(A192,スキル!$A:$K,11,0),"Ｍ",ROUND(H192-J192,0)))</f>
        <v/>
      </c>
      <c r="L192" s="15" t="str">
        <f ca="1">IF(F192="","",IF(F192=VLOOKUP(A192,スキル!$A:$K,11,0),"Ａ",IF(F192=VLOOKUP(A192,スキル!$A:$K,11,0)-1,0,SUM(OFFSET(スキル!$A$2,MATCH(A192,スキル!$A$3:$A$1048576,0),F192+4,1,5-F192)))))</f>
        <v/>
      </c>
      <c r="M192" s="15">
        <f>IF(F192="",VLOOKUP(A192,スキル!$A:$K,10,0),IF(F192=VLOOKUP(A192,スキル!$A:$K,11,0),"Ｘ",K192+L192))</f>
        <v>3</v>
      </c>
      <c r="N192" s="15">
        <f>IF(C192="イベ","-",VLOOKUP(A192,スキル!$A:$K,10,0)*IF(C192="ハピ",10000,30000))</f>
        <v>90000</v>
      </c>
      <c r="O192" s="15">
        <f t="shared" si="1"/>
        <v>0</v>
      </c>
      <c r="P192" s="15">
        <f>IF(C192="イベ","-",IF(F192=VLOOKUP(A192,スキル!$A:$K,11,0),0,IF(C192="ハピ",M192*10000,M192*30000)))</f>
        <v>90000</v>
      </c>
      <c r="Q192" s="15" t="str">
        <f>VLOOKUP(A192,スキル!$A$3:$M$1000,13,0)</f>
        <v>画面中央にツムをまとめて消すよ！</v>
      </c>
    </row>
    <row r="193" spans="1:17" ht="18" customHeight="1">
      <c r="A193" s="13">
        <v>191</v>
      </c>
      <c r="B193" s="13">
        <v>77</v>
      </c>
      <c r="C193" s="14" t="s">
        <v>38</v>
      </c>
      <c r="D193" s="14" t="s">
        <v>308</v>
      </c>
      <c r="E193" s="8" t="str">
        <f t="shared" si="0"/>
        <v>常駐20</v>
      </c>
      <c r="F193" s="15">
        <v>5</v>
      </c>
      <c r="G193" s="15">
        <v>40</v>
      </c>
      <c r="H193" s="15">
        <f>IF(F193="","",IF(F193=VLOOKUP(A193,スキル!$A:$K,11,0),"ス",VLOOKUP(A193,スキル!$A:$J,F193+4,FALSE)))</f>
        <v>20</v>
      </c>
      <c r="I193" s="15">
        <f>IF(F193="","",IF(F193=VLOOKUP(A193,スキル!$A:$K,11,0),"キ",100/H193))</f>
        <v>5</v>
      </c>
      <c r="J193" s="15">
        <f>IF(F193="","",IF(F193=VLOOKUP(A193,スキル!$A:$K,11,0),"ル",ROUND(G193/I193,1)))</f>
        <v>8</v>
      </c>
      <c r="K193" s="15">
        <f>IF(F193="","",IF(F193=VLOOKUP(A193,スキル!$A:$K,11,0),"Ｍ",ROUND(H193-J193,0)))</f>
        <v>12</v>
      </c>
      <c r="L193" s="15">
        <f ca="1">IF(F193="","",IF(F193=VLOOKUP(A193,スキル!$A:$K,11,0),"Ａ",IF(F193=VLOOKUP(A193,スキル!$A:$K,11,0)-1,0,SUM(OFFSET(スキル!$A$2,MATCH(A193,スキル!$A$3:$A$1048576,0),F193+4,1,5-F193)))))</f>
        <v>0</v>
      </c>
      <c r="M193" s="15">
        <f ca="1">IF(F193="",VLOOKUP(A193,スキル!$A:$K,10,0),IF(F193=VLOOKUP(A193,スキル!$A:$K,11,0),"Ｘ",K193+L193))</f>
        <v>12</v>
      </c>
      <c r="N193" s="15">
        <f>IF(C193="イベ","-",VLOOKUP(A193,スキル!$A:$K,10,0)*IF(C193="ハピ",10000,30000))</f>
        <v>1080000</v>
      </c>
      <c r="O193" s="15">
        <f t="shared" ca="1" si="1"/>
        <v>720000</v>
      </c>
      <c r="P193" s="15">
        <f ca="1">IF(C193="イベ","-",IF(F193=VLOOKUP(A193,スキル!$A:$K,11,0),0,IF(C193="ハピ",M193*10000,M193*30000)))</f>
        <v>360000</v>
      </c>
      <c r="Q193" s="15" t="str">
        <f>VLOOKUP(A193,スキル!$A$3:$M$1000,13,0)</f>
        <v>斜めライン状にツムを消すよ！</v>
      </c>
    </row>
    <row r="194" spans="1:17" ht="18" customHeight="1">
      <c r="A194" s="13">
        <v>192</v>
      </c>
      <c r="B194" s="14"/>
      <c r="C194" s="14" t="s">
        <v>46</v>
      </c>
      <c r="D194" s="14" t="s">
        <v>309</v>
      </c>
      <c r="E194" s="8" t="str">
        <f t="shared" si="0"/>
        <v>期間2</v>
      </c>
      <c r="F194" s="15">
        <v>2</v>
      </c>
      <c r="G194" s="15">
        <v>0</v>
      </c>
      <c r="H194" s="15">
        <f>IF(F194="","",IF(F194=VLOOKUP(A194,スキル!$A:$K,11,0),"ス",VLOOKUP(A194,スキル!$A:$J,F194+4,FALSE)))</f>
        <v>2</v>
      </c>
      <c r="I194" s="15">
        <f>IF(F194="","",IF(F194=VLOOKUP(A194,スキル!$A:$K,11,0),"キ",100/H194))</f>
        <v>50</v>
      </c>
      <c r="J194" s="15">
        <f>IF(F194="","",IF(F194=VLOOKUP(A194,スキル!$A:$K,11,0),"ル",ROUND(G194/I194,1)))</f>
        <v>0</v>
      </c>
      <c r="K194" s="15">
        <f>IF(F194="","",IF(F194=VLOOKUP(A194,スキル!$A:$K,11,0),"Ｍ",ROUND(H194-J194,0)))</f>
        <v>2</v>
      </c>
      <c r="L194" s="15">
        <f ca="1">IF(F194="","",IF(F194=VLOOKUP(A194,スキル!$A:$K,11,0),"Ａ",IF(F194=VLOOKUP(A194,スキル!$A:$K,11,0)-1,0,SUM(OFFSET(スキル!$A$2,MATCH(A194,スキル!$A$3:$A$1048576,0),F194+4,1,5-F194)))))</f>
        <v>32</v>
      </c>
      <c r="M194" s="15">
        <f ca="1">IF(F194="",VLOOKUP(A194,スキル!$A:$K,10,0),IF(F194=VLOOKUP(A194,スキル!$A:$K,11,0),"Ｘ",K194+L194))</f>
        <v>34</v>
      </c>
      <c r="N194" s="15">
        <f>IF(C194="イベ","-",VLOOKUP(A194,スキル!$A:$K,10,0)*IF(C194="ハピ",10000,30000))</f>
        <v>1080000</v>
      </c>
      <c r="O194" s="15">
        <f t="shared" ca="1" si="1"/>
        <v>60000</v>
      </c>
      <c r="P194" s="15">
        <f ca="1">IF(C194="イベ","-",IF(F194=VLOOKUP(A194,スキル!$A:$K,11,0),0,IF(C194="ハピ",M194*10000,M194*30000)))</f>
        <v>1020000</v>
      </c>
      <c r="Q194" s="15" t="str">
        <f>VLOOKUP(A194,スキル!$A$3:$M$1000,13,0)</f>
        <v>縦ライン状にツムを消すよ！</v>
      </c>
    </row>
    <row r="195" spans="1:17" ht="18" customHeight="1">
      <c r="A195" s="13">
        <v>193</v>
      </c>
      <c r="B195" s="14"/>
      <c r="C195" s="14" t="s">
        <v>46</v>
      </c>
      <c r="D195" s="14" t="s">
        <v>310</v>
      </c>
      <c r="E195" s="8" t="str">
        <f t="shared" si="0"/>
        <v>期間4</v>
      </c>
      <c r="F195" s="15">
        <v>3</v>
      </c>
      <c r="G195" s="15">
        <v>50</v>
      </c>
      <c r="H195" s="15">
        <f>IF(F195="","",IF(F195=VLOOKUP(A195,スキル!$A:$K,11,0),"ス",VLOOKUP(A195,スキル!$A:$J,F195+4,FALSE)))</f>
        <v>4</v>
      </c>
      <c r="I195" s="15">
        <f>IF(F195="","",IF(F195=VLOOKUP(A195,スキル!$A:$K,11,0),"キ",100/H195))</f>
        <v>25</v>
      </c>
      <c r="J195" s="15">
        <f>IF(F195="","",IF(F195=VLOOKUP(A195,スキル!$A:$K,11,0),"ル",ROUND(G195/I195,1)))</f>
        <v>2</v>
      </c>
      <c r="K195" s="15">
        <f>IF(F195="","",IF(F195=VLOOKUP(A195,スキル!$A:$K,11,0),"Ｍ",ROUND(H195-J195,0)))</f>
        <v>2</v>
      </c>
      <c r="L195" s="15">
        <f ca="1">IF(F195="","",IF(F195=VLOOKUP(A195,スキル!$A:$K,11,0),"Ａ",IF(F195=VLOOKUP(A195,スキル!$A:$K,11,0)-1,0,SUM(OFFSET(スキル!$A$2,MATCH(A195,スキル!$A$3:$A$1048576,0),F195+4,1,5-F195)))))</f>
        <v>22</v>
      </c>
      <c r="M195" s="15">
        <f ca="1">IF(F195="",VLOOKUP(A195,スキル!$A:$K,10,0),IF(F195=VLOOKUP(A195,スキル!$A:$K,11,0),"Ｘ",K195+L195))</f>
        <v>24</v>
      </c>
      <c r="N195" s="15">
        <f>IF(C195="イベ","-",VLOOKUP(A195,スキル!$A:$K,10,0)*IF(C195="ハピ",10000,30000))</f>
        <v>900000</v>
      </c>
      <c r="O195" s="15">
        <f t="shared" ca="1" si="1"/>
        <v>180000</v>
      </c>
      <c r="P195" s="15">
        <f ca="1">IF(C195="イベ","-",IF(F195=VLOOKUP(A195,スキル!$A:$K,11,0),0,IF(C195="ハピ",M195*10000,M195*30000)))</f>
        <v>720000</v>
      </c>
      <c r="Q195" s="15" t="str">
        <f>VLOOKUP(A195,スキル!$A$3:$M$1000,13,0)</f>
        <v>斜めライン状にエイリアンが増えるよ！</v>
      </c>
    </row>
    <row r="196" spans="1:17" ht="18" customHeight="1">
      <c r="A196" s="13">
        <v>194</v>
      </c>
      <c r="B196" s="14"/>
      <c r="C196" s="14" t="s">
        <v>46</v>
      </c>
      <c r="D196" s="14" t="s">
        <v>312</v>
      </c>
      <c r="E196" s="8" t="str">
        <f t="shared" si="0"/>
        <v>期間</v>
      </c>
      <c r="F196" s="15"/>
      <c r="G196" s="15"/>
      <c r="H196" s="15" t="str">
        <f>IF(F196="","",IF(F196=VLOOKUP(A196,スキル!$A:$K,11,0),"ス",VLOOKUP(A196,スキル!$A:$J,F196+4,FALSE)))</f>
        <v/>
      </c>
      <c r="I196" s="15" t="str">
        <f>IF(F196="","",IF(F196=VLOOKUP(A196,スキル!$A:$K,11,0),"キ",100/H196))</f>
        <v/>
      </c>
      <c r="J196" s="15" t="str">
        <f>IF(F196="","",IF(F196=VLOOKUP(A196,スキル!$A:$K,11,0),"ル",ROUND(G196/I196,1)))</f>
        <v/>
      </c>
      <c r="K196" s="15" t="str">
        <f>IF(F196="","",IF(F196=VLOOKUP(A196,スキル!$A:$K,11,0),"Ｍ",ROUND(H196-J196,0)))</f>
        <v/>
      </c>
      <c r="L196" s="15" t="str">
        <f ca="1">IF(F196="","",IF(F196=VLOOKUP(A196,スキル!$A:$K,11,0),"Ａ",IF(F196=VLOOKUP(A196,スキル!$A:$K,11,0)-1,0,SUM(OFFSET(スキル!$A$2,MATCH(A196,スキル!$A$3:$A$1048576,0),F196+4,1,5-F196)))))</f>
        <v/>
      </c>
      <c r="M196" s="15">
        <f>IF(F196="",VLOOKUP(A196,スキル!$A:$K,10,0),IF(F196=VLOOKUP(A196,スキル!$A:$K,11,0),"Ｘ",K196+L196))</f>
        <v>29</v>
      </c>
      <c r="N196" s="15">
        <f>IF(C196="イベ","-",VLOOKUP(A196,スキル!$A:$K,10,0)*IF(C196="ハピ",10000,30000))</f>
        <v>870000</v>
      </c>
      <c r="O196" s="15">
        <f t="shared" si="1"/>
        <v>0</v>
      </c>
      <c r="P196" s="15">
        <f>IF(C196="イベ","-",IF(F196=VLOOKUP(A196,スキル!$A:$K,11,0),0,IF(C196="ハピ",M196*10000,M196*30000)))</f>
        <v>870000</v>
      </c>
      <c r="Q196" s="15" t="str">
        <f>VLOOKUP(A196,スキル!$A$3:$M$1000,13,0)</f>
        <v>横ライン状にツムを小さくするよ 周りと一緒に消えるよ！</v>
      </c>
    </row>
    <row r="197" spans="1:17" ht="18" customHeight="1">
      <c r="A197" s="13">
        <v>195</v>
      </c>
      <c r="B197" s="14"/>
      <c r="C197" s="14" t="s">
        <v>46</v>
      </c>
      <c r="D197" s="14" t="s">
        <v>314</v>
      </c>
      <c r="E197" s="8" t="str">
        <f t="shared" si="0"/>
        <v>期間2</v>
      </c>
      <c r="F197" s="15">
        <v>2</v>
      </c>
      <c r="G197" s="15">
        <v>0</v>
      </c>
      <c r="H197" s="15">
        <f>IF(F197="","",IF(F197=VLOOKUP(A197,スキル!$A:$K,11,0),"ス",VLOOKUP(A197,スキル!$A:$J,F197+4,FALSE)))</f>
        <v>2</v>
      </c>
      <c r="I197" s="15">
        <f>IF(F197="","",IF(F197=VLOOKUP(A197,スキル!$A:$K,11,0),"キ",100/H197))</f>
        <v>50</v>
      </c>
      <c r="J197" s="15">
        <f>IF(F197="","",IF(F197=VLOOKUP(A197,スキル!$A:$K,11,0),"ル",ROUND(G197/I197,1)))</f>
        <v>0</v>
      </c>
      <c r="K197" s="15">
        <f>IF(F197="","",IF(F197=VLOOKUP(A197,スキル!$A:$K,11,0),"Ｍ",ROUND(H197-J197,0)))</f>
        <v>2</v>
      </c>
      <c r="L197" s="15">
        <f ca="1">IF(F197="","",IF(F197=VLOOKUP(A197,スキル!$A:$K,11,0),"Ａ",IF(F197=VLOOKUP(A197,スキル!$A:$K,11,0)-1,0,SUM(OFFSET(スキル!$A$2,MATCH(A197,スキル!$A$3:$A$1048576,0),F197+4,1,5-F197)))))</f>
        <v>25</v>
      </c>
      <c r="M197" s="15">
        <f ca="1">IF(F197="",VLOOKUP(A197,スキル!$A:$K,10,0),IF(F197=VLOOKUP(A197,スキル!$A:$K,11,0),"Ｘ",K197+L197))</f>
        <v>27</v>
      </c>
      <c r="N197" s="15">
        <f>IF(C197="イベ","-",VLOOKUP(A197,スキル!$A:$K,10,0)*IF(C197="ハピ",10000,30000))</f>
        <v>870000</v>
      </c>
      <c r="O197" s="15">
        <f t="shared" ca="1" si="1"/>
        <v>60000</v>
      </c>
      <c r="P197" s="15">
        <f ca="1">IF(C197="イベ","-",IF(F197=VLOOKUP(A197,スキル!$A:$K,11,0),0,IF(C197="ハピ",M197*10000,M197*30000)))</f>
        <v>810000</v>
      </c>
      <c r="Q197" s="15" t="str">
        <f>VLOOKUP(A197,スキル!$A$3:$M$1000,13,0)</f>
        <v>横ライン状にツムを消すよ！</v>
      </c>
    </row>
    <row r="198" spans="1:17" ht="18" customHeight="1">
      <c r="A198" s="13">
        <v>196</v>
      </c>
      <c r="B198" s="13">
        <v>78</v>
      </c>
      <c r="C198" s="14" t="s">
        <v>38</v>
      </c>
      <c r="D198" s="14" t="s">
        <v>315</v>
      </c>
      <c r="E198" s="8" t="str">
        <f t="shared" si="0"/>
        <v>常駐16</v>
      </c>
      <c r="F198" s="15">
        <v>5</v>
      </c>
      <c r="G198" s="15">
        <v>18</v>
      </c>
      <c r="H198" s="15">
        <f>IF(F198="","",IF(F198=VLOOKUP(A198,スキル!$A:$K,11,0),"ス",VLOOKUP(A198,スキル!$A:$J,F198+4,FALSE)))</f>
        <v>16</v>
      </c>
      <c r="I198" s="15">
        <f>IF(F198="","",IF(F198=VLOOKUP(A198,スキル!$A:$K,11,0),"キ",100/H198))</f>
        <v>6.25</v>
      </c>
      <c r="J198" s="15">
        <f>IF(F198="","",IF(F198=VLOOKUP(A198,スキル!$A:$K,11,0),"ル",ROUND(G198/I198,1)))</f>
        <v>2.9</v>
      </c>
      <c r="K198" s="15">
        <f>IF(F198="","",IF(F198=VLOOKUP(A198,スキル!$A:$K,11,0),"Ｍ",ROUND(H198-J198,0)))</f>
        <v>13</v>
      </c>
      <c r="L198" s="15">
        <f ca="1">IF(F198="","",IF(F198=VLOOKUP(A198,スキル!$A:$K,11,0),"Ａ",IF(F198=VLOOKUP(A198,スキル!$A:$K,11,0)-1,0,SUM(OFFSET(スキル!$A$2,MATCH(A198,スキル!$A$3:$A$1048576,0),F198+4,1,5-F198)))))</f>
        <v>0</v>
      </c>
      <c r="M198" s="15">
        <f ca="1">IF(F198="",VLOOKUP(A198,スキル!$A:$K,10,0),IF(F198=VLOOKUP(A198,スキル!$A:$K,11,0),"Ｘ",K198+L198))</f>
        <v>13</v>
      </c>
      <c r="N198" s="15">
        <f>IF(C198="イベ","-",VLOOKUP(A198,スキル!$A:$K,10,0)*IF(C198="ハピ",10000,30000))</f>
        <v>960000</v>
      </c>
      <c r="O198" s="15">
        <f t="shared" ca="1" si="1"/>
        <v>570000</v>
      </c>
      <c r="P198" s="15">
        <f ca="1">IF(C198="イベ","-",IF(F198=VLOOKUP(A198,スキル!$A:$K,11,0),0,IF(C198="ハピ",M198*10000,M198*30000)))</f>
        <v>390000</v>
      </c>
      <c r="Q198" s="15" t="str">
        <f>VLOOKUP(A198,スキル!$A$3:$M$1000,13,0)</f>
        <v>縦ライン状にツムを消すよ！</v>
      </c>
    </row>
    <row r="199" spans="1:17" ht="18" customHeight="1">
      <c r="A199" s="13">
        <v>197</v>
      </c>
      <c r="B199" s="13">
        <v>79</v>
      </c>
      <c r="C199" s="14" t="s">
        <v>38</v>
      </c>
      <c r="D199" s="14" t="s">
        <v>316</v>
      </c>
      <c r="E199" s="8" t="str">
        <f t="shared" si="0"/>
        <v>常駐7</v>
      </c>
      <c r="F199" s="15">
        <v>4</v>
      </c>
      <c r="G199" s="15">
        <v>42</v>
      </c>
      <c r="H199" s="15">
        <f>IF(F199="","",IF(F199=VLOOKUP(A199,スキル!$A:$K,11,0),"ス",VLOOKUP(A199,スキル!$A:$J,F199+4,FALSE)))</f>
        <v>7</v>
      </c>
      <c r="I199" s="15">
        <f>IF(F199="","",IF(F199=VLOOKUP(A199,スキル!$A:$K,11,0),"キ",100/H199))</f>
        <v>14.285714285714286</v>
      </c>
      <c r="J199" s="15">
        <f>IF(F199="","",IF(F199=VLOOKUP(A199,スキル!$A:$K,11,0),"ル",ROUND(G199/I199,1)))</f>
        <v>2.9</v>
      </c>
      <c r="K199" s="15">
        <f>IF(F199="","",IF(F199=VLOOKUP(A199,スキル!$A:$K,11,0),"Ｍ",ROUND(H199-J199,0)))</f>
        <v>4</v>
      </c>
      <c r="L199" s="15">
        <f ca="1">IF(F199="","",IF(F199=VLOOKUP(A199,スキル!$A:$K,11,0),"Ａ",IF(F199=VLOOKUP(A199,スキル!$A:$K,11,0)-1,0,SUM(OFFSET(スキル!$A$2,MATCH(A199,スキル!$A$3:$A$1048576,0),F199+4,1,5-F199)))))</f>
        <v>14</v>
      </c>
      <c r="M199" s="15">
        <f ca="1">IF(F199="",VLOOKUP(A199,スキル!$A:$K,10,0),IF(F199=VLOOKUP(A199,スキル!$A:$K,11,0),"Ｘ",K199+L199))</f>
        <v>18</v>
      </c>
      <c r="N199" s="15">
        <f>IF(C199="イベ","-",VLOOKUP(A199,スキル!$A:$K,10,0)*IF(C199="ハピ",10000,30000))</f>
        <v>870000</v>
      </c>
      <c r="O199" s="15">
        <f t="shared" ca="1" si="1"/>
        <v>330000</v>
      </c>
      <c r="P199" s="15">
        <f ca="1">IF(C199="イベ","-",IF(F199=VLOOKUP(A199,スキル!$A:$K,11,0),0,IF(C199="ハピ",M199*10000,M199*30000)))</f>
        <v>540000</v>
      </c>
      <c r="Q199" s="15" t="str">
        <f>VLOOKUP(A199,スキル!$A$3:$M$1000,13,0)</f>
        <v>足跡の数だけタップ 横ライン状にツムを消すよ！</v>
      </c>
    </row>
    <row r="200" spans="1:17" ht="18" customHeight="1">
      <c r="A200" s="13">
        <v>198</v>
      </c>
      <c r="B200" s="13">
        <v>80</v>
      </c>
      <c r="C200" s="14" t="s">
        <v>38</v>
      </c>
      <c r="D200" s="14" t="s">
        <v>318</v>
      </c>
      <c r="E200" s="8" t="str">
        <f t="shared" si="0"/>
        <v>常駐14</v>
      </c>
      <c r="F200" s="15">
        <v>5</v>
      </c>
      <c r="G200" s="15">
        <v>64</v>
      </c>
      <c r="H200" s="15">
        <f>IF(F200="","",IF(F200=VLOOKUP(A200,スキル!$A:$K,11,0),"ス",VLOOKUP(A200,スキル!$A:$J,F200+4,FALSE)))</f>
        <v>14</v>
      </c>
      <c r="I200" s="15">
        <f>IF(F200="","",IF(F200=VLOOKUP(A200,スキル!$A:$K,11,0),"キ",100/H200))</f>
        <v>7.1428571428571432</v>
      </c>
      <c r="J200" s="15">
        <f>IF(F200="","",IF(F200=VLOOKUP(A200,スキル!$A:$K,11,0),"ル",ROUND(G200/I200,1)))</f>
        <v>9</v>
      </c>
      <c r="K200" s="15">
        <f>IF(F200="","",IF(F200=VLOOKUP(A200,スキル!$A:$K,11,0),"Ｍ",ROUND(H200-J200,0)))</f>
        <v>5</v>
      </c>
      <c r="L200" s="15">
        <f ca="1">IF(F200="","",IF(F200=VLOOKUP(A200,スキル!$A:$K,11,0),"Ａ",IF(F200=VLOOKUP(A200,スキル!$A:$K,11,0)-1,0,SUM(OFFSET(スキル!$A$2,MATCH(A200,スキル!$A$3:$A$1048576,0),F200+4,1,5-F200)))))</f>
        <v>0</v>
      </c>
      <c r="M200" s="15">
        <f ca="1">IF(F200="",VLOOKUP(A200,スキル!$A:$K,10,0),IF(F200=VLOOKUP(A200,スキル!$A:$K,11,0),"Ｘ",K200+L200))</f>
        <v>5</v>
      </c>
      <c r="N200" s="15">
        <f>IF(C200="イベ","-",VLOOKUP(A200,スキル!$A:$K,10,0)*IF(C200="ハピ",10000,30000))</f>
        <v>870000</v>
      </c>
      <c r="O200" s="15">
        <f t="shared" ca="1" si="1"/>
        <v>720000</v>
      </c>
      <c r="P200" s="15">
        <f ca="1">IF(C200="イベ","-",IF(F200=VLOOKUP(A200,スキル!$A:$K,11,0),0,IF(C200="ハピ",M200*10000,M200*30000)))</f>
        <v>150000</v>
      </c>
      <c r="Q200" s="15" t="str">
        <f>VLOOKUP(A200,スキル!$A$3:$M$1000,13,0)</f>
        <v>ランダムでボムが発生するよ！</v>
      </c>
    </row>
    <row r="201" spans="1:17" ht="18" customHeight="1">
      <c r="A201" s="13">
        <v>199</v>
      </c>
      <c r="B201" s="13">
        <v>81</v>
      </c>
      <c r="C201" s="14" t="s">
        <v>38</v>
      </c>
      <c r="D201" s="14" t="s">
        <v>319</v>
      </c>
      <c r="E201" s="8" t="str">
        <f t="shared" si="0"/>
        <v>常駐20</v>
      </c>
      <c r="F201" s="15">
        <v>5</v>
      </c>
      <c r="G201" s="15">
        <v>20</v>
      </c>
      <c r="H201" s="15">
        <f>IF(F201="","",IF(F201=VLOOKUP(A201,スキル!$A:$K,11,0),"ス",VLOOKUP(A201,スキル!$A:$J,F201+4,FALSE)))</f>
        <v>20</v>
      </c>
      <c r="I201" s="15">
        <f>IF(F201="","",IF(F201=VLOOKUP(A201,スキル!$A:$K,11,0),"キ",100/H201))</f>
        <v>5</v>
      </c>
      <c r="J201" s="15">
        <f>IF(F201="","",IF(F201=VLOOKUP(A201,スキル!$A:$K,11,0),"ル",ROUND(G201/I201,1)))</f>
        <v>4</v>
      </c>
      <c r="K201" s="15">
        <f>IF(F201="","",IF(F201=VLOOKUP(A201,スキル!$A:$K,11,0),"Ｍ",ROUND(H201-J201,0)))</f>
        <v>16</v>
      </c>
      <c r="L201" s="15">
        <f ca="1">IF(F201="","",IF(F201=VLOOKUP(A201,スキル!$A:$K,11,0),"Ａ",IF(F201=VLOOKUP(A201,スキル!$A:$K,11,0)-1,0,SUM(OFFSET(スキル!$A$2,MATCH(A201,スキル!$A$3:$A$1048576,0),F201+4,1,5-F201)))))</f>
        <v>0</v>
      </c>
      <c r="M201" s="15">
        <f ca="1">IF(F201="",VLOOKUP(A201,スキル!$A:$K,10,0),IF(F201=VLOOKUP(A201,スキル!$A:$K,11,0),"Ｘ",K201+L201))</f>
        <v>16</v>
      </c>
      <c r="N201" s="15">
        <f>IF(C201="イベ","-",VLOOKUP(A201,スキル!$A:$K,10,0)*IF(C201="ハピ",10000,30000))</f>
        <v>1080000</v>
      </c>
      <c r="O201" s="15">
        <f t="shared" ca="1" si="1"/>
        <v>600000</v>
      </c>
      <c r="P201" s="15">
        <f ca="1">IF(C201="イベ","-",IF(F201=VLOOKUP(A201,スキル!$A:$K,11,0),0,IF(C201="ハピ",M201*10000,M201*30000)))</f>
        <v>480000</v>
      </c>
      <c r="Q201" s="15" t="str">
        <f>VLOOKUP(A201,スキル!$A$3:$M$1000,13,0)</f>
        <v>少しの間 3チェーンでもボムが発生するよ！</v>
      </c>
    </row>
    <row r="202" spans="1:17" ht="18" customHeight="1">
      <c r="A202" s="13">
        <v>200</v>
      </c>
      <c r="B202" s="13">
        <v>82</v>
      </c>
      <c r="C202" s="14" t="s">
        <v>38</v>
      </c>
      <c r="D202" s="14" t="s">
        <v>321</v>
      </c>
      <c r="E202" s="8" t="str">
        <f t="shared" si="0"/>
        <v>常駐14</v>
      </c>
      <c r="F202" s="15">
        <v>5</v>
      </c>
      <c r="G202" s="15">
        <v>28</v>
      </c>
      <c r="H202" s="15">
        <f>IF(F202="","",IF(F202=VLOOKUP(A202,スキル!$A:$K,11,0),"ス",VLOOKUP(A202,スキル!$A:$J,F202+4,FALSE)))</f>
        <v>14</v>
      </c>
      <c r="I202" s="15">
        <f>IF(F202="","",IF(F202=VLOOKUP(A202,スキル!$A:$K,11,0),"キ",100/H202))</f>
        <v>7.1428571428571432</v>
      </c>
      <c r="J202" s="15">
        <f>IF(F202="","",IF(F202=VLOOKUP(A202,スキル!$A:$K,11,0),"ル",ROUND(G202/I202,1)))</f>
        <v>3.9</v>
      </c>
      <c r="K202" s="15">
        <f>IF(F202="","",IF(F202=VLOOKUP(A202,スキル!$A:$K,11,0),"Ｍ",ROUND(H202-J202,0)))</f>
        <v>10</v>
      </c>
      <c r="L202" s="15">
        <f ca="1">IF(F202="","",IF(F202=VLOOKUP(A202,スキル!$A:$K,11,0),"Ａ",IF(F202=VLOOKUP(A202,スキル!$A:$K,11,0)-1,0,SUM(OFFSET(スキル!$A$2,MATCH(A202,スキル!$A$3:$A$1048576,0),F202+4,1,5-F202)))))</f>
        <v>0</v>
      </c>
      <c r="M202" s="15">
        <f ca="1">IF(F202="",VLOOKUP(A202,スキル!$A:$K,10,0),IF(F202=VLOOKUP(A202,スキル!$A:$K,11,0),"Ｘ",K202+L202))</f>
        <v>10</v>
      </c>
      <c r="N202" s="15">
        <f>IF(C202="イベ","-",VLOOKUP(A202,スキル!$A:$K,10,0)*IF(C202="ハピ",10000,30000))</f>
        <v>870000</v>
      </c>
      <c r="O202" s="15">
        <f t="shared" ca="1" si="1"/>
        <v>570000</v>
      </c>
      <c r="P202" s="15">
        <f ca="1">IF(C202="イベ","-",IF(F202=VLOOKUP(A202,スキル!$A:$K,11,0),0,IF(C202="ハピ",M202*10000,M202*30000)))</f>
        <v>300000</v>
      </c>
      <c r="Q202" s="15" t="str">
        <f>VLOOKUP(A202,スキル!$A$3:$M$1000,13,0)</f>
        <v>横ライン+ハート型にツムを消すよ！</v>
      </c>
    </row>
    <row r="203" spans="1:17" ht="18" customHeight="1">
      <c r="A203" s="13">
        <v>201</v>
      </c>
      <c r="B203" s="14"/>
      <c r="C203" s="14" t="s">
        <v>46</v>
      </c>
      <c r="D203" s="14" t="s">
        <v>323</v>
      </c>
      <c r="E203" s="8" t="str">
        <f t="shared" si="0"/>
        <v>期間1</v>
      </c>
      <c r="F203" s="15">
        <v>1</v>
      </c>
      <c r="G203" s="15">
        <v>0</v>
      </c>
      <c r="H203" s="15">
        <f>IF(F203="","",IF(F203=VLOOKUP(A203,スキル!$A:$K,11,0),"ス",VLOOKUP(A203,スキル!$A:$J,F203+4,FALSE)))</f>
        <v>1</v>
      </c>
      <c r="I203" s="15">
        <f>IF(F203="","",IF(F203=VLOOKUP(A203,スキル!$A:$K,11,0),"キ",100/H203))</f>
        <v>100</v>
      </c>
      <c r="J203" s="15">
        <f>IF(F203="","",IF(F203=VLOOKUP(A203,スキル!$A:$K,11,0),"ル",ROUND(G203/I203,1)))</f>
        <v>0</v>
      </c>
      <c r="K203" s="15">
        <f>IF(F203="","",IF(F203=VLOOKUP(A203,スキル!$A:$K,11,0),"Ｍ",ROUND(H203-J203,0)))</f>
        <v>1</v>
      </c>
      <c r="L203" s="15">
        <f ca="1">IF(F203="","",IF(F203=VLOOKUP(A203,スキル!$A:$K,11,0),"Ａ",IF(F203=VLOOKUP(A203,スキル!$A:$K,11,0)-1,0,SUM(OFFSET(スキル!$A$2,MATCH(A203,スキル!$A$3:$A$1048576,0),F203+4,1,5-F203)))))</f>
        <v>34</v>
      </c>
      <c r="M203" s="15">
        <f ca="1">IF(F203="",VLOOKUP(A203,スキル!$A:$K,10,0),IF(F203=VLOOKUP(A203,スキル!$A:$K,11,0),"Ｘ",K203+L203))</f>
        <v>35</v>
      </c>
      <c r="N203" s="15">
        <f>IF(C203="イベ","-",VLOOKUP(A203,スキル!$A:$K,10,0)*IF(C203="ハピ",10000,30000))</f>
        <v>1080000</v>
      </c>
      <c r="O203" s="15">
        <f t="shared" ca="1" si="1"/>
        <v>30000</v>
      </c>
      <c r="P203" s="15">
        <f ca="1">IF(C203="イベ","-",IF(F203=VLOOKUP(A203,スキル!$A:$K,11,0),0,IF(C203="ハピ",M203*10000,M203*30000)))</f>
        <v>1050000</v>
      </c>
      <c r="Q203" s="15" t="str">
        <f>VLOOKUP(A203,スキル!$A$3:$M$1000,13,0)</f>
        <v>つなげたツムと一緒にまわりのツムも消すよ！</v>
      </c>
    </row>
    <row r="204" spans="1:17" ht="18" customHeight="1">
      <c r="A204" s="13">
        <v>202</v>
      </c>
      <c r="B204" s="14"/>
      <c r="C204" s="14" t="s">
        <v>46</v>
      </c>
      <c r="D204" s="14" t="s">
        <v>324</v>
      </c>
      <c r="E204" s="8" t="str">
        <f t="shared" si="0"/>
        <v>期間4</v>
      </c>
      <c r="F204" s="15">
        <v>3</v>
      </c>
      <c r="G204" s="15">
        <v>0</v>
      </c>
      <c r="H204" s="15">
        <f>IF(F204="","",IF(F204=VLOOKUP(A204,スキル!$A:$K,11,0),"ス",VLOOKUP(A204,スキル!$A:$J,F204+4,FALSE)))</f>
        <v>4</v>
      </c>
      <c r="I204" s="15">
        <f>IF(F204="","",IF(F204=VLOOKUP(A204,スキル!$A:$K,11,0),"キ",100/H204))</f>
        <v>25</v>
      </c>
      <c r="J204" s="15">
        <f>IF(F204="","",IF(F204=VLOOKUP(A204,スキル!$A:$K,11,0),"ル",ROUND(G204/I204,1)))</f>
        <v>0</v>
      </c>
      <c r="K204" s="15">
        <f>IF(F204="","",IF(F204=VLOOKUP(A204,スキル!$A:$K,11,0),"Ｍ",ROUND(H204-J204,0)))</f>
        <v>4</v>
      </c>
      <c r="L204" s="15">
        <f ca="1">IF(F204="","",IF(F204=VLOOKUP(A204,スキル!$A:$K,11,0),"Ａ",IF(F204=VLOOKUP(A204,スキル!$A:$K,11,0)-1,0,SUM(OFFSET(スキル!$A$2,MATCH(A204,スキル!$A$3:$A$1048576,0),F204+4,1,5-F204)))))</f>
        <v>28</v>
      </c>
      <c r="M204" s="15">
        <f ca="1">IF(F204="",VLOOKUP(A204,スキル!$A:$K,10,0),IF(F204=VLOOKUP(A204,スキル!$A:$K,11,0),"Ｘ",K204+L204))</f>
        <v>32</v>
      </c>
      <c r="N204" s="15">
        <f>IF(C204="イベ","-",VLOOKUP(A204,スキル!$A:$K,10,0)*IF(C204="ハピ",10000,30000))</f>
        <v>1080000</v>
      </c>
      <c r="O204" s="15">
        <f t="shared" ca="1" si="1"/>
        <v>120000</v>
      </c>
      <c r="P204" s="15">
        <f ca="1">IF(C204="イベ","-",IF(F204=VLOOKUP(A204,スキル!$A:$K,11,0),0,IF(C204="ハピ",M204*10000,M204*30000)))</f>
        <v>960000</v>
      </c>
      <c r="Q204" s="15" t="str">
        <f>VLOOKUP(A204,スキル!$A$3:$M$1000,13,0)</f>
        <v>ランダムでツムを消すよ！</v>
      </c>
    </row>
    <row r="205" spans="1:17" ht="18" customHeight="1">
      <c r="A205" s="13">
        <v>203</v>
      </c>
      <c r="B205" s="14"/>
      <c r="C205" s="14" t="s">
        <v>46</v>
      </c>
      <c r="D205" s="14" t="s">
        <v>325</v>
      </c>
      <c r="E205" s="8" t="str">
        <f t="shared" si="0"/>
        <v>期間4</v>
      </c>
      <c r="F205" s="15">
        <v>3</v>
      </c>
      <c r="G205" s="15">
        <v>0</v>
      </c>
      <c r="H205" s="15">
        <f>IF(F205="","",IF(F205=VLOOKUP(A205,スキル!$A:$K,11,0),"ス",VLOOKUP(A205,スキル!$A:$J,F205+4,FALSE)))</f>
        <v>4</v>
      </c>
      <c r="I205" s="15">
        <f>IF(F205="","",IF(F205=VLOOKUP(A205,スキル!$A:$K,11,0),"キ",100/H205))</f>
        <v>25</v>
      </c>
      <c r="J205" s="15">
        <f>IF(F205="","",IF(F205=VLOOKUP(A205,スキル!$A:$K,11,0),"ル",ROUND(G205/I205,1)))</f>
        <v>0</v>
      </c>
      <c r="K205" s="15">
        <f>IF(F205="","",IF(F205=VLOOKUP(A205,スキル!$A:$K,11,0),"Ｍ",ROUND(H205-J205,0)))</f>
        <v>4</v>
      </c>
      <c r="L205" s="15">
        <f ca="1">IF(F205="","",IF(F205=VLOOKUP(A205,スキル!$A:$K,11,0),"Ａ",IF(F205=VLOOKUP(A205,スキル!$A:$K,11,0)-1,0,SUM(OFFSET(スキル!$A$2,MATCH(A205,スキル!$A$3:$A$1048576,0),F205+4,1,5-F205)))))</f>
        <v>28</v>
      </c>
      <c r="M205" s="15">
        <f ca="1">IF(F205="",VLOOKUP(A205,スキル!$A:$K,10,0),IF(F205=VLOOKUP(A205,スキル!$A:$K,11,0),"Ｘ",K205+L205))</f>
        <v>32</v>
      </c>
      <c r="N205" s="15">
        <f>IF(C205="イベ","-",VLOOKUP(A205,スキル!$A:$K,10,0)*IF(C205="ハピ",10000,30000))</f>
        <v>1080000</v>
      </c>
      <c r="O205" s="15">
        <f t="shared" ca="1" si="1"/>
        <v>120000</v>
      </c>
      <c r="P205" s="15">
        <f ca="1">IF(C205="イベ","-",IF(F205=VLOOKUP(A205,スキル!$A:$K,11,0),0,IF(C205="ハピ",M205*10000,M205*30000)))</f>
        <v>960000</v>
      </c>
      <c r="Q205" s="15" t="str">
        <f>VLOOKUP(A205,スキル!$A$3:$M$1000,13,0)</f>
        <v>でてきた仮面をタップ 周りのツムを消すよ！</v>
      </c>
    </row>
    <row r="206" spans="1:17" ht="18" customHeight="1">
      <c r="A206" s="13">
        <v>204</v>
      </c>
      <c r="B206" s="14"/>
      <c r="C206" s="14" t="s">
        <v>46</v>
      </c>
      <c r="D206" s="14" t="s">
        <v>327</v>
      </c>
      <c r="E206" s="8" t="str">
        <f t="shared" si="0"/>
        <v>期間2</v>
      </c>
      <c r="F206" s="15">
        <v>2</v>
      </c>
      <c r="G206" s="15">
        <v>50</v>
      </c>
      <c r="H206" s="15">
        <f>IF(F206="","",IF(F206=VLOOKUP(A206,スキル!$A:$K,11,0),"ス",VLOOKUP(A206,スキル!$A:$J,F206+4,FALSE)))</f>
        <v>2</v>
      </c>
      <c r="I206" s="15">
        <f>IF(F206="","",IF(F206=VLOOKUP(A206,スキル!$A:$K,11,0),"キ",100/H206))</f>
        <v>50</v>
      </c>
      <c r="J206" s="15">
        <f>IF(F206="","",IF(F206=VLOOKUP(A206,スキル!$A:$K,11,0),"ル",ROUND(G206/I206,1)))</f>
        <v>1</v>
      </c>
      <c r="K206" s="15">
        <f>IF(F206="","",IF(F206=VLOOKUP(A206,スキル!$A:$K,11,0),"Ｍ",ROUND(H206-J206,0)))</f>
        <v>1</v>
      </c>
      <c r="L206" s="15">
        <f ca="1">IF(F206="","",IF(F206=VLOOKUP(A206,スキル!$A:$K,11,0),"Ａ",IF(F206=VLOOKUP(A206,スキル!$A:$K,11,0)-1,0,SUM(OFFSET(スキル!$A$2,MATCH(A206,スキル!$A$3:$A$1048576,0),F206+4,1,5-F206)))))</f>
        <v>25</v>
      </c>
      <c r="M206" s="15">
        <f ca="1">IF(F206="",VLOOKUP(A206,スキル!$A:$K,10,0),IF(F206=VLOOKUP(A206,スキル!$A:$K,11,0),"Ｘ",K206+L206))</f>
        <v>26</v>
      </c>
      <c r="N206" s="15">
        <f>IF(C206="イベ","-",VLOOKUP(A206,スキル!$A:$K,10,0)*IF(C206="ハピ",10000,30000))</f>
        <v>870000</v>
      </c>
      <c r="O206" s="15">
        <f t="shared" ca="1" si="1"/>
        <v>90000</v>
      </c>
      <c r="P206" s="15">
        <f ca="1">IF(C206="イベ","-",IF(F206=VLOOKUP(A206,スキル!$A:$K,11,0),0,IF(C206="ハピ",M206*10000,M206*30000)))</f>
        <v>780000</v>
      </c>
      <c r="Q206" s="15" t="str">
        <f>VLOOKUP(A206,スキル!$A$3:$M$1000,13,0)</f>
        <v>複数のツムをほうたいでまとめるよ！</v>
      </c>
    </row>
    <row r="207" spans="1:17" ht="18" customHeight="1">
      <c r="A207" s="13">
        <v>205</v>
      </c>
      <c r="B207" s="14"/>
      <c r="C207" s="14" t="s">
        <v>46</v>
      </c>
      <c r="D207" s="14" t="s">
        <v>329</v>
      </c>
      <c r="E207" s="8" t="str">
        <f t="shared" si="0"/>
        <v>期間1</v>
      </c>
      <c r="F207" s="15">
        <v>1</v>
      </c>
      <c r="G207" s="15">
        <v>0</v>
      </c>
      <c r="H207" s="15">
        <f>IF(F207="","",IF(F207=VLOOKUP(A207,スキル!$A:$K,11,0),"ス",VLOOKUP(A207,スキル!$A:$J,F207+4,FALSE)))</f>
        <v>1</v>
      </c>
      <c r="I207" s="15">
        <f>IF(F207="","",IF(F207=VLOOKUP(A207,スキル!$A:$K,11,0),"キ",100/H207))</f>
        <v>100</v>
      </c>
      <c r="J207" s="15">
        <f>IF(F207="","",IF(F207=VLOOKUP(A207,スキル!$A:$K,11,0),"ル",ROUND(G207/I207,1)))</f>
        <v>0</v>
      </c>
      <c r="K207" s="15">
        <f>IF(F207="","",IF(F207=VLOOKUP(A207,スキル!$A:$K,11,0),"Ｍ",ROUND(H207-J207,0)))</f>
        <v>1</v>
      </c>
      <c r="L207" s="15">
        <f ca="1">IF(F207="","",IF(F207=VLOOKUP(A207,スキル!$A:$K,11,0),"Ａ",IF(F207=VLOOKUP(A207,スキル!$A:$K,11,0)-1,0,SUM(OFFSET(スキル!$A$2,MATCH(A207,スキル!$A$3:$A$1048576,0),F207+4,1,5-F207)))))</f>
        <v>27</v>
      </c>
      <c r="M207" s="15">
        <f ca="1">IF(F207="",VLOOKUP(A207,スキル!$A:$K,10,0),IF(F207=VLOOKUP(A207,スキル!$A:$K,11,0),"Ｘ",K207+L207))</f>
        <v>28</v>
      </c>
      <c r="N207" s="15">
        <f>IF(C207="イベ","-",VLOOKUP(A207,スキル!$A:$K,10,0)*IF(C207="ハピ",10000,30000))</f>
        <v>870000</v>
      </c>
      <c r="O207" s="15">
        <f t="shared" ca="1" si="1"/>
        <v>30000</v>
      </c>
      <c r="P207" s="15">
        <f ca="1">IF(C207="イベ","-",IF(F207=VLOOKUP(A207,スキル!$A:$K,11,0),0,IF(C207="ハピ",M207*10000,M207*30000)))</f>
        <v>840000</v>
      </c>
      <c r="Q207" s="15" t="str">
        <f>VLOOKUP(A207,スキル!$A$3:$M$1000,13,0)</f>
        <v>横ライン状にツムを消すよ！</v>
      </c>
    </row>
    <row r="208" spans="1:17" ht="18" customHeight="1">
      <c r="A208" s="13">
        <v>206</v>
      </c>
      <c r="B208" s="14"/>
      <c r="C208" s="14" t="s">
        <v>49</v>
      </c>
      <c r="D208" s="14" t="s">
        <v>330</v>
      </c>
      <c r="E208" s="8" t="str">
        <f t="shared" si="0"/>
        <v>イベ</v>
      </c>
      <c r="F208" s="15"/>
      <c r="G208" s="15"/>
      <c r="H208" s="15" t="str">
        <f>IF(F208="","",IF(F208=VLOOKUP(A208,スキル!$A:$K,11,0),"ス",VLOOKUP(A208,スキル!$A:$J,F208+4,FALSE)))</f>
        <v/>
      </c>
      <c r="I208" s="15" t="str">
        <f>IF(F208="","",IF(F208=VLOOKUP(A208,スキル!$A:$K,11,0),"キ",100/H208))</f>
        <v/>
      </c>
      <c r="J208" s="15" t="str">
        <f>IF(F208="","",IF(F208=VLOOKUP(A208,スキル!$A:$K,11,0),"ル",ROUND(G208/I208,1)))</f>
        <v/>
      </c>
      <c r="K208" s="15" t="str">
        <f>IF(F208="","",IF(F208=VLOOKUP(A208,スキル!$A:$K,11,0),"Ｍ",ROUND(H208-J208,0)))</f>
        <v/>
      </c>
      <c r="L208" s="15" t="str">
        <f ca="1">IF(F208="","",IF(F208=VLOOKUP(A208,スキル!$A:$K,11,0),"Ａ",IF(F208=VLOOKUP(A208,スキル!$A:$K,11,0)-1,0,SUM(OFFSET(スキル!$A$2,MATCH(A208,スキル!$A$3:$A$1048576,0),F208+4,1,5-F208)))))</f>
        <v/>
      </c>
      <c r="M208" s="15">
        <f>IF(F208="",VLOOKUP(A208,スキル!$A:$K,10,0),IF(F208=VLOOKUP(A208,スキル!$A:$K,11,0),"Ｘ",K208+L208))</f>
        <v>3</v>
      </c>
      <c r="N208" s="15" t="str">
        <f>IF(C208="イベ","-",VLOOKUP(A208,スキル!$A:$K,10,0)*IF(C208="ハピ",10000,30000))</f>
        <v>-</v>
      </c>
      <c r="O208" s="15" t="str">
        <f t="shared" si="1"/>
        <v>-</v>
      </c>
      <c r="P208" s="15" t="str">
        <f>IF(C208="イベ","-",IF(F208=VLOOKUP(A208,スキル!$A:$K,11,0),0,IF(C208="ハピ",M208*10000,M208*30000)))</f>
        <v>-</v>
      </c>
      <c r="Q208" s="15" t="str">
        <f>VLOOKUP(A208,スキル!$A$3:$M$1000,13,0)</f>
        <v>でてきたコウモリをタップ 周りのツムを消すよ！</v>
      </c>
    </row>
    <row r="209" spans="1:17" ht="18" customHeight="1">
      <c r="A209" s="13">
        <v>207</v>
      </c>
      <c r="B209" s="14"/>
      <c r="C209" s="14" t="s">
        <v>46</v>
      </c>
      <c r="D209" s="14" t="s">
        <v>332</v>
      </c>
      <c r="E209" s="8" t="str">
        <f t="shared" si="0"/>
        <v>期間4</v>
      </c>
      <c r="F209" s="15">
        <v>3</v>
      </c>
      <c r="G209" s="15">
        <v>0</v>
      </c>
      <c r="H209" s="15">
        <f>IF(F209="","",IF(F209=VLOOKUP(A209,スキル!$A:$K,11,0),"ス",VLOOKUP(A209,スキル!$A:$J,F209+4,FALSE)))</f>
        <v>4</v>
      </c>
      <c r="I209" s="15">
        <f>IF(F209="","",IF(F209=VLOOKUP(A209,スキル!$A:$K,11,0),"キ",100/H209))</f>
        <v>25</v>
      </c>
      <c r="J209" s="15">
        <f>IF(F209="","",IF(F209=VLOOKUP(A209,スキル!$A:$K,11,0),"ル",ROUND(G209/I209,1)))</f>
        <v>0</v>
      </c>
      <c r="K209" s="15">
        <f>IF(F209="","",IF(F209=VLOOKUP(A209,スキル!$A:$K,11,0),"Ｍ",ROUND(H209-J209,0)))</f>
        <v>4</v>
      </c>
      <c r="L209" s="15">
        <f ca="1">IF(F209="","",IF(F209=VLOOKUP(A209,スキル!$A:$K,11,0),"Ａ",IF(F209=VLOOKUP(A209,スキル!$A:$K,11,0)-1,0,SUM(OFFSET(スキル!$A$2,MATCH(A209,スキル!$A$3:$A$1048576,0),F209+4,1,5-F209)))))</f>
        <v>28</v>
      </c>
      <c r="M209" s="15">
        <f ca="1">IF(F209="",VLOOKUP(A209,スキル!$A:$K,10,0),IF(F209=VLOOKUP(A209,スキル!$A:$K,11,0),"Ｘ",K209+L209))</f>
        <v>32</v>
      </c>
      <c r="N209" s="15">
        <f>IF(C209="イベ","-",VLOOKUP(A209,スキル!$A:$K,10,0)*IF(C209="ハピ",10000,30000))</f>
        <v>1080000</v>
      </c>
      <c r="O209" s="15">
        <f t="shared" ca="1" si="1"/>
        <v>120000</v>
      </c>
      <c r="P209" s="15">
        <f ca="1">IF(C209="イベ","-",IF(F209=VLOOKUP(A209,スキル!$A:$K,11,0),0,IF(C209="ハピ",M209*10000,M209*30000)))</f>
        <v>960000</v>
      </c>
      <c r="Q209" s="15" t="str">
        <f>VLOOKUP(A209,スキル!$A$3:$M$1000,13,0)</f>
        <v>一緒に消せるハニーポットがでるよ ハニーポットは周りも消すよ！</v>
      </c>
    </row>
    <row r="210" spans="1:17" ht="18" customHeight="1">
      <c r="A210" s="13">
        <v>208</v>
      </c>
      <c r="B210" s="14"/>
      <c r="C210" s="14" t="s">
        <v>46</v>
      </c>
      <c r="D210" s="14" t="s">
        <v>334</v>
      </c>
      <c r="E210" s="8" t="str">
        <f t="shared" si="0"/>
        <v>期間4</v>
      </c>
      <c r="F210" s="15">
        <v>3</v>
      </c>
      <c r="G210" s="15">
        <v>50</v>
      </c>
      <c r="H210" s="15">
        <f>IF(F210="","",IF(F210=VLOOKUP(A210,スキル!$A:$K,11,0),"ス",VLOOKUP(A210,スキル!$A:$J,F210+4,FALSE)))</f>
        <v>4</v>
      </c>
      <c r="I210" s="15">
        <f>IF(F210="","",IF(F210=VLOOKUP(A210,スキル!$A:$K,11,0),"キ",100/H210))</f>
        <v>25</v>
      </c>
      <c r="J210" s="15">
        <f>IF(F210="","",IF(F210=VLOOKUP(A210,スキル!$A:$K,11,0),"ル",ROUND(G210/I210,1)))</f>
        <v>2</v>
      </c>
      <c r="K210" s="15">
        <f>IF(F210="","",IF(F210=VLOOKUP(A210,スキル!$A:$K,11,0),"Ｍ",ROUND(H210-J210,0)))</f>
        <v>2</v>
      </c>
      <c r="L210" s="15">
        <f ca="1">IF(F210="","",IF(F210=VLOOKUP(A210,スキル!$A:$K,11,0),"Ａ",IF(F210=VLOOKUP(A210,スキル!$A:$K,11,0)-1,0,SUM(OFFSET(スキル!$A$2,MATCH(A210,スキル!$A$3:$A$1048576,0),F210+4,1,5-F210)))))</f>
        <v>24</v>
      </c>
      <c r="M210" s="15">
        <f ca="1">IF(F210="",VLOOKUP(A210,スキル!$A:$K,10,0),IF(F210=VLOOKUP(A210,スキル!$A:$K,11,0),"Ｘ",K210+L210))</f>
        <v>26</v>
      </c>
      <c r="N210" s="15">
        <f>IF(C210="イベ","-",VLOOKUP(A210,スキル!$A:$K,10,0)*IF(C210="ハピ",10000,30000))</f>
        <v>960000</v>
      </c>
      <c r="O210" s="15">
        <f t="shared" ca="1" si="1"/>
        <v>180000</v>
      </c>
      <c r="P210" s="15">
        <f ca="1">IF(C210="イベ","-",IF(F210=VLOOKUP(A210,スキル!$A:$K,11,0),0,IF(C210="ハピ",M210*10000,M210*30000)))</f>
        <v>780000</v>
      </c>
      <c r="Q210" s="15" t="str">
        <f>VLOOKUP(A210,スキル!$A$3:$M$1000,13,0)</f>
        <v>数ヶ所でまとまってツムを消すよ！</v>
      </c>
    </row>
    <row r="211" spans="1:17" ht="18" customHeight="1">
      <c r="A211" s="13">
        <v>209</v>
      </c>
      <c r="B211" s="14"/>
      <c r="C211" s="14" t="s">
        <v>46</v>
      </c>
      <c r="D211" s="14" t="s">
        <v>335</v>
      </c>
      <c r="E211" s="8" t="str">
        <f t="shared" si="0"/>
        <v>期間4</v>
      </c>
      <c r="F211" s="15">
        <v>3</v>
      </c>
      <c r="G211" s="15">
        <v>50</v>
      </c>
      <c r="H211" s="15">
        <f>IF(F211="","",IF(F211=VLOOKUP(A211,スキル!$A:$K,11,0),"ス",VLOOKUP(A211,スキル!$A:$J,F211+4,FALSE)))</f>
        <v>4</v>
      </c>
      <c r="I211" s="15">
        <f>IF(F211="","",IF(F211=VLOOKUP(A211,スキル!$A:$K,11,0),"キ",100/H211))</f>
        <v>25</v>
      </c>
      <c r="J211" s="15">
        <f>IF(F211="","",IF(F211=VLOOKUP(A211,スキル!$A:$K,11,0),"ル",ROUND(G211/I211,1)))</f>
        <v>2</v>
      </c>
      <c r="K211" s="15">
        <f>IF(F211="","",IF(F211=VLOOKUP(A211,スキル!$A:$K,11,0),"Ｍ",ROUND(H211-J211,0)))</f>
        <v>2</v>
      </c>
      <c r="L211" s="15">
        <f ca="1">IF(F211="","",IF(F211=VLOOKUP(A211,スキル!$A:$K,11,0),"Ａ",IF(F211=VLOOKUP(A211,スキル!$A:$K,11,0)-1,0,SUM(OFFSET(スキル!$A$2,MATCH(A211,スキル!$A$3:$A$1048576,0),F211+4,1,5-F211)))))</f>
        <v>21</v>
      </c>
      <c r="M211" s="15">
        <f ca="1">IF(F211="",VLOOKUP(A211,スキル!$A:$K,10,0),IF(F211=VLOOKUP(A211,スキル!$A:$K,11,0),"Ｘ",K211+L211))</f>
        <v>23</v>
      </c>
      <c r="N211" s="15">
        <f>IF(C211="イベ","-",VLOOKUP(A211,スキル!$A:$K,10,0)*IF(C211="ハピ",10000,30000))</f>
        <v>870000</v>
      </c>
      <c r="O211" s="15">
        <f t="shared" ca="1" si="1"/>
        <v>180000</v>
      </c>
      <c r="P211" s="15">
        <f ca="1">IF(C211="イベ","-",IF(F211=VLOOKUP(A211,スキル!$A:$K,11,0),0,IF(C211="ハピ",M211*10000,M211*30000)))</f>
        <v>690000</v>
      </c>
      <c r="Q211" s="15" t="str">
        <f>VLOOKUP(A211,スキル!$A$3:$M$1000,13,0)</f>
        <v>ボムが発生するよ！（オート発動）</v>
      </c>
    </row>
    <row r="212" spans="1:17" ht="18" customHeight="1">
      <c r="A212" s="13">
        <v>210</v>
      </c>
      <c r="B212" s="14"/>
      <c r="C212" s="14" t="s">
        <v>46</v>
      </c>
      <c r="D212" s="14" t="s">
        <v>337</v>
      </c>
      <c r="E212" s="8" t="str">
        <f t="shared" si="0"/>
        <v>期間2</v>
      </c>
      <c r="F212" s="15">
        <v>2</v>
      </c>
      <c r="G212" s="15">
        <v>50</v>
      </c>
      <c r="H212" s="15">
        <f>IF(F212="","",IF(F212=VLOOKUP(A212,スキル!$A:$K,11,0),"ス",VLOOKUP(A212,スキル!$A:$J,F212+4,FALSE)))</f>
        <v>2</v>
      </c>
      <c r="I212" s="15">
        <f>IF(F212="","",IF(F212=VLOOKUP(A212,スキル!$A:$K,11,0),"キ",100/H212))</f>
        <v>50</v>
      </c>
      <c r="J212" s="15">
        <f>IF(F212="","",IF(F212=VLOOKUP(A212,スキル!$A:$K,11,0),"ル",ROUND(G212/I212,1)))</f>
        <v>1</v>
      </c>
      <c r="K212" s="15">
        <f>IF(F212="","",IF(F212=VLOOKUP(A212,スキル!$A:$K,11,0),"Ｍ",ROUND(H212-J212,0)))</f>
        <v>1</v>
      </c>
      <c r="L212" s="15">
        <f ca="1">IF(F212="","",IF(F212=VLOOKUP(A212,スキル!$A:$K,11,0),"Ａ",IF(F212=VLOOKUP(A212,スキル!$A:$K,11,0)-1,0,SUM(OFFSET(スキル!$A$2,MATCH(A212,スキル!$A$3:$A$1048576,0),F212+4,1,5-F212)))))</f>
        <v>25</v>
      </c>
      <c r="M212" s="15">
        <f ca="1">IF(F212="",VLOOKUP(A212,スキル!$A:$K,10,0),IF(F212=VLOOKUP(A212,スキル!$A:$K,11,0),"Ｘ",K212+L212))</f>
        <v>26</v>
      </c>
      <c r="N212" s="15">
        <f>IF(C212="イベ","-",VLOOKUP(A212,スキル!$A:$K,10,0)*IF(C212="ハピ",10000,30000))</f>
        <v>870000</v>
      </c>
      <c r="O212" s="15">
        <f t="shared" ca="1" si="1"/>
        <v>90000</v>
      </c>
      <c r="P212" s="15">
        <f ca="1">IF(C212="イベ","-",IF(F212=VLOOKUP(A212,スキル!$A:$K,11,0),0,IF(C212="ハピ",M212*10000,M212*30000)))</f>
        <v>780000</v>
      </c>
      <c r="Q212" s="15" t="str">
        <f>VLOOKUP(A212,スキル!$A$3:$M$1000,13,0)</f>
        <v>一種類のツムを消すよ！</v>
      </c>
    </row>
    <row r="213" spans="1:17" ht="18" customHeight="1">
      <c r="A213" s="13">
        <v>211</v>
      </c>
      <c r="B213" s="14"/>
      <c r="C213" s="14" t="s">
        <v>46</v>
      </c>
      <c r="D213" s="14" t="s">
        <v>339</v>
      </c>
      <c r="E213" s="8" t="str">
        <f t="shared" si="0"/>
        <v>期間4</v>
      </c>
      <c r="F213" s="15">
        <v>3</v>
      </c>
      <c r="G213" s="15">
        <v>0</v>
      </c>
      <c r="H213" s="15">
        <f>IF(F213="","",IF(F213=VLOOKUP(A213,スキル!$A:$K,11,0),"ス",VLOOKUP(A213,スキル!$A:$J,F213+4,FALSE)))</f>
        <v>4</v>
      </c>
      <c r="I213" s="15">
        <f>IF(F213="","",IF(F213=VLOOKUP(A213,スキル!$A:$K,11,0),"キ",100/H213))</f>
        <v>25</v>
      </c>
      <c r="J213" s="15">
        <f>IF(F213="","",IF(F213=VLOOKUP(A213,スキル!$A:$K,11,0),"ル",ROUND(G213/I213,1)))</f>
        <v>0</v>
      </c>
      <c r="K213" s="15">
        <f>IF(F213="","",IF(F213=VLOOKUP(A213,スキル!$A:$K,11,0),"Ｍ",ROUND(H213-J213,0)))</f>
        <v>4</v>
      </c>
      <c r="L213" s="15">
        <f ca="1">IF(F213="","",IF(F213=VLOOKUP(A213,スキル!$A:$K,11,0),"Ａ",IF(F213=VLOOKUP(A213,スキル!$A:$K,11,0)-1,0,SUM(OFFSET(スキル!$A$2,MATCH(A213,スキル!$A$3:$A$1048576,0),F213+4,1,5-F213)))))</f>
        <v>28</v>
      </c>
      <c r="M213" s="15">
        <f ca="1">IF(F213="",VLOOKUP(A213,スキル!$A:$K,10,0),IF(F213=VLOOKUP(A213,スキル!$A:$K,11,0),"Ｘ",K213+L213))</f>
        <v>32</v>
      </c>
      <c r="N213" s="15">
        <f>IF(C213="イベ","-",VLOOKUP(A213,スキル!$A:$K,10,0)*IF(C213="ハピ",10000,30000))</f>
        <v>1080000</v>
      </c>
      <c r="O213" s="15">
        <f t="shared" ca="1" si="1"/>
        <v>120000</v>
      </c>
      <c r="P213" s="15">
        <f ca="1">IF(C213="イベ","-",IF(F213=VLOOKUP(A213,スキル!$A:$K,11,0),0,IF(C213="ハピ",M213*10000,M213*30000)))</f>
        <v>960000</v>
      </c>
      <c r="Q213" s="15" t="str">
        <f>VLOOKUP(A213,スキル!$A$3:$M$1000,13,0)</f>
        <v>画面中央のツムをまとめて消すよ！</v>
      </c>
    </row>
    <row r="214" spans="1:17" ht="18" customHeight="1">
      <c r="A214" s="13">
        <v>212</v>
      </c>
      <c r="B214" s="14"/>
      <c r="C214" s="14" t="s">
        <v>46</v>
      </c>
      <c r="D214" s="14" t="s">
        <v>340</v>
      </c>
      <c r="E214" s="8" t="str">
        <f t="shared" si="0"/>
        <v>期間</v>
      </c>
      <c r="F214" s="15"/>
      <c r="G214" s="15"/>
      <c r="H214" s="15" t="str">
        <f>IF(F214="","",IF(F214=VLOOKUP(A214,スキル!$A:$K,11,0),"ス",VLOOKUP(A214,スキル!$A:$J,F214+4,FALSE)))</f>
        <v/>
      </c>
      <c r="I214" s="15" t="str">
        <f>IF(F214="","",IF(F214=VLOOKUP(A214,スキル!$A:$K,11,0),"キ",100/H214))</f>
        <v/>
      </c>
      <c r="J214" s="15" t="str">
        <f>IF(F214="","",IF(F214=VLOOKUP(A214,スキル!$A:$K,11,0),"ル",ROUND(G214/I214,1)))</f>
        <v/>
      </c>
      <c r="K214" s="15" t="str">
        <f>IF(F214="","",IF(F214=VLOOKUP(A214,スキル!$A:$K,11,0),"Ｍ",ROUND(H214-J214,0)))</f>
        <v/>
      </c>
      <c r="L214" s="15" t="str">
        <f ca="1">IF(F214="","",IF(F214=VLOOKUP(A214,スキル!$A:$K,11,0),"Ａ",IF(F214=VLOOKUP(A214,スキル!$A:$K,11,0)-1,0,SUM(OFFSET(スキル!$A$2,MATCH(A214,スキル!$A$3:$A$1048576,0),F214+4,1,5-F214)))))</f>
        <v/>
      </c>
      <c r="M214" s="15">
        <f>IF(F214="",VLOOKUP(A214,スキル!$A:$K,10,0),IF(F214=VLOOKUP(A214,スキル!$A:$K,11,0),"Ｘ",K214+L214))</f>
        <v>36</v>
      </c>
      <c r="N214" s="15">
        <f>IF(C214="イベ","-",VLOOKUP(A214,スキル!$A:$K,10,0)*IF(C214="ハピ",10000,30000))</f>
        <v>1080000</v>
      </c>
      <c r="O214" s="15">
        <f t="shared" si="1"/>
        <v>0</v>
      </c>
      <c r="P214" s="15">
        <f>IF(C214="イベ","-",IF(F214=VLOOKUP(A214,スキル!$A:$K,11,0),0,IF(C214="ハピ",M214*10000,M214*30000)))</f>
        <v>1080000</v>
      </c>
      <c r="Q214" s="15" t="str">
        <f>VLOOKUP(A214,スキル!$A$3:$M$1000,13,0)</f>
        <v>少しの間ツムがふくらんでチェーン数が2倍になるよ！</v>
      </c>
    </row>
    <row r="215" spans="1:17" ht="18" customHeight="1">
      <c r="A215" s="13">
        <v>213</v>
      </c>
      <c r="B215" s="14"/>
      <c r="C215" s="14" t="s">
        <v>46</v>
      </c>
      <c r="D215" s="14" t="s">
        <v>342</v>
      </c>
      <c r="E215" s="8" t="str">
        <f t="shared" si="0"/>
        <v>期間</v>
      </c>
      <c r="F215" s="15"/>
      <c r="G215" s="15"/>
      <c r="H215" s="15" t="str">
        <f>IF(F215="","",IF(F215=VLOOKUP(A215,スキル!$A:$K,11,0),"ス",VLOOKUP(A215,スキル!$A:$J,F215+4,FALSE)))</f>
        <v/>
      </c>
      <c r="I215" s="15" t="str">
        <f>IF(F215="","",IF(F215=VLOOKUP(A215,スキル!$A:$K,11,0),"キ",100/H215))</f>
        <v/>
      </c>
      <c r="J215" s="15" t="str">
        <f>IF(F215="","",IF(F215=VLOOKUP(A215,スキル!$A:$K,11,0),"ル",ROUND(G215/I215,1)))</f>
        <v/>
      </c>
      <c r="K215" s="15" t="str">
        <f>IF(F215="","",IF(F215=VLOOKUP(A215,スキル!$A:$K,11,0),"Ｍ",ROUND(H215-J215,0)))</f>
        <v/>
      </c>
      <c r="L215" s="15" t="str">
        <f ca="1">IF(F215="","",IF(F215=VLOOKUP(A215,スキル!$A:$K,11,0),"Ａ",IF(F215=VLOOKUP(A215,スキル!$A:$K,11,0)-1,0,SUM(OFFSET(スキル!$A$2,MATCH(A215,スキル!$A$3:$A$1048576,0),F215+4,1,5-F215)))))</f>
        <v/>
      </c>
      <c r="M215" s="15">
        <f>IF(F215="",VLOOKUP(A215,スキル!$A:$K,10,0),IF(F215=VLOOKUP(A215,スキル!$A:$K,11,0),"Ｘ",K215+L215))</f>
        <v>29</v>
      </c>
      <c r="N215" s="15">
        <f>IF(C215="イベ","-",VLOOKUP(A215,スキル!$A:$K,10,0)*IF(C215="ハピ",10000,30000))</f>
        <v>870000</v>
      </c>
      <c r="O215" s="15">
        <f t="shared" si="1"/>
        <v>0</v>
      </c>
      <c r="P215" s="15">
        <f>IF(C215="イベ","-",IF(F215=VLOOKUP(A215,スキル!$A:$K,11,0),0,IF(C215="ハピ",M215*10000,M215*30000)))</f>
        <v>870000</v>
      </c>
      <c r="Q215" s="15" t="str">
        <f>VLOOKUP(A215,スキル!$A$3:$M$1000,13,0)</f>
        <v>少しの間マリーがボムに変わるよ！</v>
      </c>
    </row>
    <row r="216" spans="1:17" ht="18" customHeight="1">
      <c r="A216" s="13">
        <v>214</v>
      </c>
      <c r="B216" s="14"/>
      <c r="C216" s="14" t="s">
        <v>46</v>
      </c>
      <c r="D216" s="14" t="s">
        <v>344</v>
      </c>
      <c r="E216" s="8" t="str">
        <f t="shared" si="0"/>
        <v>期間</v>
      </c>
      <c r="F216" s="15"/>
      <c r="G216" s="15"/>
      <c r="H216" s="15" t="str">
        <f>IF(F216="","",IF(F216=VLOOKUP(A216,スキル!$A:$K,11,0),"ス",VLOOKUP(A216,スキル!$A:$J,F216+4,FALSE)))</f>
        <v/>
      </c>
      <c r="I216" s="15" t="str">
        <f>IF(F216="","",IF(F216=VLOOKUP(A216,スキル!$A:$K,11,0),"キ",100/H216))</f>
        <v/>
      </c>
      <c r="J216" s="15" t="str">
        <f>IF(F216="","",IF(F216=VLOOKUP(A216,スキル!$A:$K,11,0),"ル",ROUND(G216/I216,1)))</f>
        <v/>
      </c>
      <c r="K216" s="15" t="str">
        <f>IF(F216="","",IF(F216=VLOOKUP(A216,スキル!$A:$K,11,0),"Ｍ",ROUND(H216-J216,0)))</f>
        <v/>
      </c>
      <c r="L216" s="15" t="str">
        <f ca="1">IF(F216="","",IF(F216=VLOOKUP(A216,スキル!$A:$K,11,0),"Ａ",IF(F216=VLOOKUP(A216,スキル!$A:$K,11,0)-1,0,SUM(OFFSET(スキル!$A$2,MATCH(A216,スキル!$A$3:$A$1048576,0),F216+4,1,5-F216)))))</f>
        <v/>
      </c>
      <c r="M216" s="15">
        <f>IF(F216="",VLOOKUP(A216,スキル!$A:$K,10,0),IF(F216=VLOOKUP(A216,スキル!$A:$K,11,0),"Ｘ",K216+L216))</f>
        <v>29</v>
      </c>
      <c r="N216" s="15">
        <f>IF(C216="イベ","-",VLOOKUP(A216,スキル!$A:$K,10,0)*IF(C216="ハピ",10000,30000))</f>
        <v>870000</v>
      </c>
      <c r="O216" s="15">
        <f t="shared" si="1"/>
        <v>0</v>
      </c>
      <c r="P216" s="15">
        <f>IF(C216="イベ","-",IF(F216=VLOOKUP(A216,スキル!$A:$K,11,0),0,IF(C216="ハピ",M216*10000,M216*30000)))</f>
        <v>870000</v>
      </c>
      <c r="Q216" s="15" t="str">
        <f>VLOOKUP(A216,スキル!$A$3:$M$1000,13,0)</f>
        <v>数ヶ所でまとまってツムを消すよ！</v>
      </c>
    </row>
    <row r="217" spans="1:17" ht="18" customHeight="1">
      <c r="A217" s="13">
        <v>215</v>
      </c>
      <c r="B217" s="14"/>
      <c r="C217" s="14" t="s">
        <v>46</v>
      </c>
      <c r="D217" s="14" t="s">
        <v>345</v>
      </c>
      <c r="E217" s="8" t="str">
        <f t="shared" si="0"/>
        <v>期間4</v>
      </c>
      <c r="F217" s="15">
        <v>3</v>
      </c>
      <c r="G217" s="15">
        <v>25</v>
      </c>
      <c r="H217" s="15">
        <f>IF(F217="","",IF(F217=VLOOKUP(A217,スキル!$A:$K,11,0),"ス",VLOOKUP(A217,スキル!$A:$J,F217+4,FALSE)))</f>
        <v>4</v>
      </c>
      <c r="I217" s="15">
        <f>IF(F217="","",IF(F217=VLOOKUP(A217,スキル!$A:$K,11,0),"キ",100/H217))</f>
        <v>25</v>
      </c>
      <c r="J217" s="15">
        <f>IF(F217="","",IF(F217=VLOOKUP(A217,スキル!$A:$K,11,0),"ル",ROUND(G217/I217,1)))</f>
        <v>1</v>
      </c>
      <c r="K217" s="15">
        <f>IF(F217="","",IF(F217=VLOOKUP(A217,スキル!$A:$K,11,0),"Ｍ",ROUND(H217-J217,0)))</f>
        <v>3</v>
      </c>
      <c r="L217" s="15">
        <f ca="1">IF(F217="","",IF(F217=VLOOKUP(A217,スキル!$A:$K,11,0),"Ａ",IF(F217=VLOOKUP(A217,スキル!$A:$K,11,0)-1,0,SUM(OFFSET(スキル!$A$2,MATCH(A217,スキル!$A$3:$A$1048576,0),F217+4,1,5-F217)))))</f>
        <v>28</v>
      </c>
      <c r="M217" s="15">
        <f ca="1">IF(F217="",VLOOKUP(A217,スキル!$A:$K,10,0),IF(F217=VLOOKUP(A217,スキル!$A:$K,11,0),"Ｘ",K217+L217))</f>
        <v>31</v>
      </c>
      <c r="N217" s="15">
        <f>IF(C217="イベ","-",VLOOKUP(A217,スキル!$A:$K,10,0)*IF(C217="ハピ",10000,30000))</f>
        <v>1080000</v>
      </c>
      <c r="O217" s="15">
        <f t="shared" ca="1" si="1"/>
        <v>150000</v>
      </c>
      <c r="P217" s="15">
        <f ca="1">IF(C217="イベ","-",IF(F217=VLOOKUP(A217,スキル!$A:$K,11,0),0,IF(C217="ハピ",M217*10000,M217*30000)))</f>
        <v>930000</v>
      </c>
      <c r="Q217" s="15" t="str">
        <f>VLOOKUP(A217,スキル!$A$3:$M$1000,13,0)</f>
        <v>画面中央のツムをまとめて消すよ！</v>
      </c>
    </row>
    <row r="218" spans="1:17" ht="18" customHeight="1">
      <c r="A218" s="13">
        <v>216</v>
      </c>
      <c r="B218" s="13">
        <v>83</v>
      </c>
      <c r="C218" s="14" t="s">
        <v>38</v>
      </c>
      <c r="D218" s="14" t="s">
        <v>346</v>
      </c>
      <c r="E218" s="8" t="str">
        <f t="shared" si="0"/>
        <v>常駐14</v>
      </c>
      <c r="F218" s="15">
        <v>5</v>
      </c>
      <c r="G218" s="15">
        <v>78</v>
      </c>
      <c r="H218" s="15">
        <f>IF(F218="","",IF(F218=VLOOKUP(A218,スキル!$A:$K,11,0),"ス",VLOOKUP(A218,スキル!$A:$J,F218+4,FALSE)))</f>
        <v>14</v>
      </c>
      <c r="I218" s="15">
        <f>IF(F218="","",IF(F218=VLOOKUP(A218,スキル!$A:$K,11,0),"キ",100/H218))</f>
        <v>7.1428571428571432</v>
      </c>
      <c r="J218" s="15">
        <f>IF(F218="","",IF(F218=VLOOKUP(A218,スキル!$A:$K,11,0),"ル",ROUND(G218/I218,1)))</f>
        <v>10.9</v>
      </c>
      <c r="K218" s="15">
        <f>IF(F218="","",IF(F218=VLOOKUP(A218,スキル!$A:$K,11,0),"Ｍ",ROUND(H218-J218,0)))</f>
        <v>3</v>
      </c>
      <c r="L218" s="15">
        <f ca="1">IF(F218="","",IF(F218=VLOOKUP(A218,スキル!$A:$K,11,0),"Ａ",IF(F218=VLOOKUP(A218,スキル!$A:$K,11,0)-1,0,SUM(OFFSET(スキル!$A$2,MATCH(A218,スキル!$A$3:$A$1048576,0),F218+4,1,5-F218)))))</f>
        <v>0</v>
      </c>
      <c r="M218" s="15">
        <f ca="1">IF(F218="",VLOOKUP(A218,スキル!$A:$K,10,0),IF(F218=VLOOKUP(A218,スキル!$A:$K,11,0),"Ｘ",K218+L218))</f>
        <v>3</v>
      </c>
      <c r="N218" s="15">
        <f>IF(C218="イベ","-",VLOOKUP(A218,スキル!$A:$K,10,0)*IF(C218="ハピ",10000,30000))</f>
        <v>870000</v>
      </c>
      <c r="O218" s="15">
        <f t="shared" ca="1" si="1"/>
        <v>780000</v>
      </c>
      <c r="P218" s="15">
        <f ca="1">IF(C218="イベ","-",IF(F218=VLOOKUP(A218,スキル!$A:$K,11,0),0,IF(C218="ハピ",M218*10000,M218*30000)))</f>
        <v>90000</v>
      </c>
      <c r="Q218" s="15" t="str">
        <f>VLOOKUP(A218,スキル!$A$3:$M$1000,13,0)</f>
        <v>王子と一緒に消せる高得点白雪姫がでるよ！</v>
      </c>
    </row>
    <row r="219" spans="1:17" ht="18" customHeight="1">
      <c r="A219" s="13">
        <v>217</v>
      </c>
      <c r="B219" s="14"/>
      <c r="C219" s="14" t="s">
        <v>46</v>
      </c>
      <c r="D219" s="14" t="s">
        <v>348</v>
      </c>
      <c r="E219" s="8" t="str">
        <f t="shared" si="0"/>
        <v>期間2</v>
      </c>
      <c r="F219" s="15">
        <v>2</v>
      </c>
      <c r="G219" s="15">
        <v>0</v>
      </c>
      <c r="H219" s="15">
        <f>IF(F219="","",IF(F219=VLOOKUP(A219,スキル!$A:$K,11,0),"ス",VLOOKUP(A219,スキル!$A:$J,F219+4,FALSE)))</f>
        <v>2</v>
      </c>
      <c r="I219" s="15">
        <f>IF(F219="","",IF(F219=VLOOKUP(A219,スキル!$A:$K,11,0),"キ",100/H219))</f>
        <v>50</v>
      </c>
      <c r="J219" s="15">
        <f>IF(F219="","",IF(F219=VLOOKUP(A219,スキル!$A:$K,11,0),"ル",ROUND(G219/I219,1)))</f>
        <v>0</v>
      </c>
      <c r="K219" s="15">
        <f>IF(F219="","",IF(F219=VLOOKUP(A219,スキル!$A:$K,11,0),"Ｍ",ROUND(H219-J219,0)))</f>
        <v>2</v>
      </c>
      <c r="L219" s="15">
        <f ca="1">IF(F219="","",IF(F219=VLOOKUP(A219,スキル!$A:$K,11,0),"Ａ",IF(F219=VLOOKUP(A219,スキル!$A:$K,11,0)-1,0,SUM(OFFSET(スキル!$A$2,MATCH(A219,スキル!$A$3:$A$1048576,0),F219+4,1,5-F219)))))</f>
        <v>28</v>
      </c>
      <c r="M219" s="15">
        <f ca="1">IF(F219="",VLOOKUP(A219,スキル!$A:$K,10,0),IF(F219=VLOOKUP(A219,スキル!$A:$K,11,0),"Ｘ",K219+L219))</f>
        <v>30</v>
      </c>
      <c r="N219" s="15">
        <f>IF(C219="イベ","-",VLOOKUP(A219,スキル!$A:$K,10,0)*IF(C219="ハピ",10000,30000))</f>
        <v>960000</v>
      </c>
      <c r="O219" s="15">
        <f t="shared" ca="1" si="1"/>
        <v>60000</v>
      </c>
      <c r="P219" s="15">
        <f ca="1">IF(C219="イベ","-",IF(F219=VLOOKUP(A219,スキル!$A:$K,11,0),0,IF(C219="ハピ",M219*10000,M219*30000)))</f>
        <v>900000</v>
      </c>
      <c r="Q219" s="15" t="str">
        <f>VLOOKUP(A219,スキル!$A$3:$M$1000,13,0)</f>
        <v>フィーバーがはじまり縦ライン状にツムを消すよ！</v>
      </c>
    </row>
    <row r="220" spans="1:17" ht="18" customHeight="1">
      <c r="A220" s="13">
        <v>218</v>
      </c>
      <c r="B220" s="14"/>
      <c r="C220" s="14" t="s">
        <v>46</v>
      </c>
      <c r="D220" s="14" t="s">
        <v>350</v>
      </c>
      <c r="E220" s="8" t="str">
        <f t="shared" si="0"/>
        <v>期間2</v>
      </c>
      <c r="F220" s="15">
        <v>2</v>
      </c>
      <c r="G220" s="15">
        <v>0</v>
      </c>
      <c r="H220" s="15">
        <f>IF(F220="","",IF(F220=VLOOKUP(A220,スキル!$A:$K,11,0),"ス",VLOOKUP(A220,スキル!$A:$J,F220+4,FALSE)))</f>
        <v>2</v>
      </c>
      <c r="I220" s="15">
        <f>IF(F220="","",IF(F220=VLOOKUP(A220,スキル!$A:$K,11,0),"キ",100/H220))</f>
        <v>50</v>
      </c>
      <c r="J220" s="15">
        <f>IF(F220="","",IF(F220=VLOOKUP(A220,スキル!$A:$K,11,0),"ル",ROUND(G220/I220,1)))</f>
        <v>0</v>
      </c>
      <c r="K220" s="15">
        <f>IF(F220="","",IF(F220=VLOOKUP(A220,スキル!$A:$K,11,0),"Ｍ",ROUND(H220-J220,0)))</f>
        <v>2</v>
      </c>
      <c r="L220" s="15">
        <f ca="1">IF(F220="","",IF(F220=VLOOKUP(A220,スキル!$A:$K,11,0),"Ａ",IF(F220=VLOOKUP(A220,スキル!$A:$K,11,0)-1,0,SUM(OFFSET(スキル!$A$2,MATCH(A220,スキル!$A$3:$A$1048576,0),F220+4,1,5-F220)))))</f>
        <v>28</v>
      </c>
      <c r="M220" s="15">
        <f ca="1">IF(F220="",VLOOKUP(A220,スキル!$A:$K,10,0),IF(F220=VLOOKUP(A220,スキル!$A:$K,11,0),"Ｘ",K220+L220))</f>
        <v>30</v>
      </c>
      <c r="N220" s="15">
        <f>IF(C220="イベ","-",VLOOKUP(A220,スキル!$A:$K,10,0)*IF(C220="ハピ",10000,30000))</f>
        <v>960000</v>
      </c>
      <c r="O220" s="15">
        <f t="shared" ca="1" si="1"/>
        <v>60000</v>
      </c>
      <c r="P220" s="15">
        <f ca="1">IF(C220="イベ","-",IF(F220=VLOOKUP(A220,スキル!$A:$K,11,0),0,IF(C220="ハピ",M220*10000,M220*30000)))</f>
        <v>900000</v>
      </c>
      <c r="Q220" s="15" t="str">
        <f>VLOOKUP(A220,スキル!$A$3:$M$1000,13,0)</f>
        <v>フィーバーがはじまり横ライン状にツムを消すよ！</v>
      </c>
    </row>
    <row r="221" spans="1:17" ht="18" customHeight="1">
      <c r="A221" s="13">
        <v>219</v>
      </c>
      <c r="B221" s="14"/>
      <c r="C221" s="14" t="s">
        <v>49</v>
      </c>
      <c r="D221" s="14" t="s">
        <v>351</v>
      </c>
      <c r="E221" s="8" t="str">
        <f t="shared" si="0"/>
        <v>イベ1</v>
      </c>
      <c r="F221" s="15">
        <v>1</v>
      </c>
      <c r="G221" s="15">
        <v>0</v>
      </c>
      <c r="H221" s="15">
        <f>IF(F221="","",IF(F221=VLOOKUP(A221,スキル!$A:$K,11,0),"ス",VLOOKUP(A221,スキル!$A:$J,F221+4,FALSE)))</f>
        <v>1</v>
      </c>
      <c r="I221" s="15">
        <f>IF(F221="","",IF(F221=VLOOKUP(A221,スキル!$A:$K,11,0),"キ",100/H221))</f>
        <v>100</v>
      </c>
      <c r="J221" s="15">
        <f>IF(F221="","",IF(F221=VLOOKUP(A221,スキル!$A:$K,11,0),"ル",ROUND(G221/I221,1)))</f>
        <v>0</v>
      </c>
      <c r="K221" s="15">
        <f>IF(F221="","",IF(F221=VLOOKUP(A221,スキル!$A:$K,11,0),"Ｍ",ROUND(H221-J221,0)))</f>
        <v>1</v>
      </c>
      <c r="L221" s="15">
        <f ca="1">IF(F221="","",IF(F221=VLOOKUP(A221,スキル!$A:$K,11,0),"Ａ",IF(F221=VLOOKUP(A221,スキル!$A:$K,11,0)-1,0,SUM(OFFSET(スキル!$A$2,MATCH(A221,スキル!$A$3:$A$1048576,0),F221+4,1,5-F221)))))</f>
        <v>27</v>
      </c>
      <c r="M221" s="15">
        <f ca="1">IF(F221="",VLOOKUP(A221,スキル!$A:$K,10,0),IF(F221=VLOOKUP(A221,スキル!$A:$K,11,0),"Ｘ",K221+L221))</f>
        <v>28</v>
      </c>
      <c r="N221" s="15" t="str">
        <f>IF(C221="イベ","-",VLOOKUP(A221,スキル!$A:$K,10,0)*IF(C221="ハピ",10000,30000))</f>
        <v>-</v>
      </c>
      <c r="O221" s="15" t="str">
        <f t="shared" si="1"/>
        <v>-</v>
      </c>
      <c r="P221" s="15" t="str">
        <f>IF(C221="イベ","-",IF(F221=VLOOKUP(A221,スキル!$A:$K,11,0),0,IF(C221="ハピ",M221*10000,M221*30000)))</f>
        <v>-</v>
      </c>
      <c r="Q221" s="15" t="str">
        <f>VLOOKUP(A221,スキル!$A$3:$M$1000,13,0)</f>
        <v>少しの間一種類のツムが高得点ルミエールにかわるよ！</v>
      </c>
    </row>
    <row r="222" spans="1:17" ht="18" customHeight="1">
      <c r="A222" s="13">
        <v>220</v>
      </c>
      <c r="B222" s="14"/>
      <c r="C222" s="14" t="s">
        <v>46</v>
      </c>
      <c r="D222" s="14" t="s">
        <v>353</v>
      </c>
      <c r="E222" s="8" t="str">
        <f t="shared" si="0"/>
        <v>期間</v>
      </c>
      <c r="F222" s="15"/>
      <c r="G222" s="15"/>
      <c r="H222" s="15" t="str">
        <f>IF(F222="","",IF(F222=VLOOKUP(A222,スキル!$A:$K,11,0),"ス",VLOOKUP(A222,スキル!$A:$J,F222+4,FALSE)))</f>
        <v/>
      </c>
      <c r="I222" s="15" t="str">
        <f>IF(F222="","",IF(F222=VLOOKUP(A222,スキル!$A:$K,11,0),"キ",100/H222))</f>
        <v/>
      </c>
      <c r="J222" s="15" t="str">
        <f>IF(F222="","",IF(F222=VLOOKUP(A222,スキル!$A:$K,11,0),"ル",ROUND(G222/I222,1)))</f>
        <v/>
      </c>
      <c r="K222" s="15" t="str">
        <f>IF(F222="","",IF(F222=VLOOKUP(A222,スキル!$A:$K,11,0),"Ｍ",ROUND(H222-J222,0)))</f>
        <v/>
      </c>
      <c r="L222" s="15" t="str">
        <f ca="1">IF(F222="","",IF(F222=VLOOKUP(A222,スキル!$A:$K,11,0),"Ａ",IF(F222=VLOOKUP(A222,スキル!$A:$K,11,0)-1,0,SUM(OFFSET(スキル!$A$2,MATCH(A222,スキル!$A$3:$A$1048576,0),F222+4,1,5-F222)))))</f>
        <v/>
      </c>
      <c r="M222" s="15">
        <f>IF(F222="",VLOOKUP(A222,スキル!$A:$K,10,0),IF(F222=VLOOKUP(A222,スキル!$A:$K,11,0),"Ｘ",K222+L222))</f>
        <v>36</v>
      </c>
      <c r="N222" s="15">
        <f>IF(C222="イベ","-",VLOOKUP(A222,スキル!$A:$K,10,0)*IF(C222="ハピ",10000,30000))</f>
        <v>1080000</v>
      </c>
      <c r="O222" s="15">
        <f t="shared" si="1"/>
        <v>0</v>
      </c>
      <c r="P222" s="15">
        <f>IF(C222="イベ","-",IF(F222=VLOOKUP(A222,スキル!$A:$K,11,0),0,IF(C222="ハピ",M222*10000,M222*30000)))</f>
        <v>1080000</v>
      </c>
      <c r="Q222" s="15" t="str">
        <f>VLOOKUP(A222,スキル!$A$3:$M$1000,13,0)</f>
        <v>少しの間2種類だけになるよ！</v>
      </c>
    </row>
    <row r="223" spans="1:17" ht="18" customHeight="1">
      <c r="A223" s="13">
        <v>221</v>
      </c>
      <c r="B223" s="14"/>
      <c r="C223" s="14" t="s">
        <v>46</v>
      </c>
      <c r="D223" s="14" t="s">
        <v>354</v>
      </c>
      <c r="E223" s="8" t="str">
        <f t="shared" si="0"/>
        <v>期間</v>
      </c>
      <c r="F223" s="15"/>
      <c r="G223" s="15"/>
      <c r="H223" s="15" t="str">
        <f>IF(F223="","",IF(F223=VLOOKUP(A223,スキル!$A:$K,11,0),"ス",VLOOKUP(A223,スキル!$A:$J,F223+4,FALSE)))</f>
        <v/>
      </c>
      <c r="I223" s="15" t="str">
        <f>IF(F223="","",IF(F223=VLOOKUP(A223,スキル!$A:$K,11,0),"キ",100/H223))</f>
        <v/>
      </c>
      <c r="J223" s="15" t="str">
        <f>IF(F223="","",IF(F223=VLOOKUP(A223,スキル!$A:$K,11,0),"ル",ROUND(G223/I223,1)))</f>
        <v/>
      </c>
      <c r="K223" s="15" t="str">
        <f>IF(F223="","",IF(F223=VLOOKUP(A223,スキル!$A:$K,11,0),"Ｍ",ROUND(H223-J223,0)))</f>
        <v/>
      </c>
      <c r="L223" s="15" t="str">
        <f ca="1">IF(F223="","",IF(F223=VLOOKUP(A223,スキル!$A:$K,11,0),"Ａ",IF(F223=VLOOKUP(A223,スキル!$A:$K,11,0)-1,0,SUM(OFFSET(スキル!$A$2,MATCH(A223,スキル!$A$3:$A$1048576,0),F223+4,1,5-F223)))))</f>
        <v/>
      </c>
      <c r="M223" s="15">
        <f>IF(F223="",VLOOKUP(A223,スキル!$A:$K,10,0),IF(F223=VLOOKUP(A223,スキル!$A:$K,11,0),"Ｘ",K223+L223))</f>
        <v>36</v>
      </c>
      <c r="N223" s="15">
        <f>IF(C223="イベ","-",VLOOKUP(A223,スキル!$A:$K,10,0)*IF(C223="ハピ",10000,30000))</f>
        <v>1080000</v>
      </c>
      <c r="O223" s="15">
        <f t="shared" si="1"/>
        <v>0</v>
      </c>
      <c r="P223" s="15">
        <f>IF(C223="イベ","-",IF(F223=VLOOKUP(A223,スキル!$A:$K,11,0),0,IF(C223="ハピ",M223*10000,M223*30000)))</f>
        <v>1080000</v>
      </c>
      <c r="Q223" s="15" t="str">
        <f>VLOOKUP(A223,スキル!$A$3:$M$1000,13,0)</f>
        <v>ガラスのくつをシンデレラにフリック！ライン状にツムを消すよ！</v>
      </c>
    </row>
    <row r="224" spans="1:17" ht="18" customHeight="1">
      <c r="A224" s="13">
        <v>222</v>
      </c>
      <c r="B224" s="14"/>
      <c r="C224" s="14" t="s">
        <v>46</v>
      </c>
      <c r="D224" s="14" t="s">
        <v>356</v>
      </c>
      <c r="E224" s="8" t="str">
        <f t="shared" si="0"/>
        <v>期間</v>
      </c>
      <c r="F224" s="15"/>
      <c r="G224" s="15"/>
      <c r="H224" s="15" t="str">
        <f>IF(F224="","",IF(F224=VLOOKUP(A224,スキル!$A:$K,11,0),"ス",VLOOKUP(A224,スキル!$A:$J,F224+4,FALSE)))</f>
        <v/>
      </c>
      <c r="I224" s="15" t="str">
        <f>IF(F224="","",IF(F224=VLOOKUP(A224,スキル!$A:$K,11,0),"キ",100/H224))</f>
        <v/>
      </c>
      <c r="J224" s="15" t="str">
        <f>IF(F224="","",IF(F224=VLOOKUP(A224,スキル!$A:$K,11,0),"ル",ROUND(G224/I224,1)))</f>
        <v/>
      </c>
      <c r="K224" s="15" t="str">
        <f>IF(F224="","",IF(F224=VLOOKUP(A224,スキル!$A:$K,11,0),"Ｍ",ROUND(H224-J224,0)))</f>
        <v/>
      </c>
      <c r="L224" s="15" t="str">
        <f ca="1">IF(F224="","",IF(F224=VLOOKUP(A224,スキル!$A:$K,11,0),"Ａ",IF(F224=VLOOKUP(A224,スキル!$A:$K,11,0)-1,0,SUM(OFFSET(スキル!$A$2,MATCH(A224,スキル!$A$3:$A$1048576,0),F224+4,1,5-F224)))))</f>
        <v/>
      </c>
      <c r="M224" s="15">
        <f>IF(F224="",VLOOKUP(A224,スキル!$A:$K,10,0),IF(F224=VLOOKUP(A224,スキル!$A:$K,11,0),"Ｘ",K224+L224))</f>
        <v>36</v>
      </c>
      <c r="N224" s="15">
        <f>IF(C224="イベ","-",VLOOKUP(A224,スキル!$A:$K,10,0)*IF(C224="ハピ",10000,30000))</f>
        <v>1080000</v>
      </c>
      <c r="O224" s="15">
        <f t="shared" si="1"/>
        <v>0</v>
      </c>
      <c r="P224" s="15">
        <f>IF(C224="イベ","-",IF(F224=VLOOKUP(A224,スキル!$A:$K,11,0),0,IF(C224="ハピ",M224*10000,M224*30000)))</f>
        <v>1080000</v>
      </c>
      <c r="Q224" s="15" t="str">
        <f>VLOOKUP(A224,スキル!$A$3:$M$1000,13,0)</f>
        <v>つなげたツムと一緒にまわりのツムも消すよ！</v>
      </c>
    </row>
    <row r="225" spans="1:17" ht="18" customHeight="1">
      <c r="A225" s="13">
        <v>223</v>
      </c>
      <c r="B225" s="14"/>
      <c r="C225" s="14" t="s">
        <v>46</v>
      </c>
      <c r="D225" s="14" t="s">
        <v>357</v>
      </c>
      <c r="E225" s="8" t="str">
        <f t="shared" si="0"/>
        <v>期間1</v>
      </c>
      <c r="F225" s="15">
        <v>1</v>
      </c>
      <c r="G225" s="15">
        <v>0</v>
      </c>
      <c r="H225" s="15">
        <f>IF(F225="","",IF(F225=VLOOKUP(A225,スキル!$A:$K,11,0),"ス",VLOOKUP(A225,スキル!$A:$J,F225+4,FALSE)))</f>
        <v>1</v>
      </c>
      <c r="I225" s="15">
        <f>IF(F225="","",IF(F225=VLOOKUP(A225,スキル!$A:$K,11,0),"キ",100/H225))</f>
        <v>100</v>
      </c>
      <c r="J225" s="15">
        <f>IF(F225="","",IF(F225=VLOOKUP(A225,スキル!$A:$K,11,0),"ル",ROUND(G225/I225,1)))</f>
        <v>0</v>
      </c>
      <c r="K225" s="15">
        <f>IF(F225="","",IF(F225=VLOOKUP(A225,スキル!$A:$K,11,0),"Ｍ",ROUND(H225-J225,0)))</f>
        <v>1</v>
      </c>
      <c r="L225" s="15">
        <f ca="1">IF(F225="","",IF(F225=VLOOKUP(A225,スキル!$A:$K,11,0),"Ａ",IF(F225=VLOOKUP(A225,スキル!$A:$K,11,0)-1,0,SUM(OFFSET(スキル!$A$2,MATCH(A225,スキル!$A$3:$A$1048576,0),F225+4,1,5-F225)))))</f>
        <v>34</v>
      </c>
      <c r="M225" s="15">
        <f ca="1">IF(F225="",VLOOKUP(A225,スキル!$A:$K,10,0),IF(F225=VLOOKUP(A225,スキル!$A:$K,11,0),"Ｘ",K225+L225))</f>
        <v>35</v>
      </c>
      <c r="N225" s="15">
        <f>IF(C225="イベ","-",VLOOKUP(A225,スキル!$A:$K,10,0)*IF(C225="ハピ",10000,30000))</f>
        <v>1080000</v>
      </c>
      <c r="O225" s="15">
        <f t="shared" ca="1" si="1"/>
        <v>30000</v>
      </c>
      <c r="P225" s="15">
        <f ca="1">IF(C225="イベ","-",IF(F225=VLOOKUP(A225,スキル!$A:$K,11,0),0,IF(C225="ハピ",M225*10000,M225*30000)))</f>
        <v>1050000</v>
      </c>
      <c r="Q225" s="15" t="str">
        <f>VLOOKUP(A225,スキル!$A$3:$M$1000,13,0)</f>
        <v>少しの間 ツムがつなぎやすくなるよ！</v>
      </c>
    </row>
    <row r="226" spans="1:17" ht="18" customHeight="1">
      <c r="A226" s="13">
        <v>224</v>
      </c>
      <c r="B226" s="14"/>
      <c r="C226" s="14" t="s">
        <v>46</v>
      </c>
      <c r="D226" s="14" t="s">
        <v>359</v>
      </c>
      <c r="E226" s="8" t="str">
        <f t="shared" si="0"/>
        <v>期間4</v>
      </c>
      <c r="F226" s="15">
        <v>3</v>
      </c>
      <c r="G226" s="15">
        <v>0</v>
      </c>
      <c r="H226" s="15">
        <f>IF(F226="","",IF(F226=VLOOKUP(A226,スキル!$A:$K,11,0),"ス",VLOOKUP(A226,スキル!$A:$J,F226+4,FALSE)))</f>
        <v>4</v>
      </c>
      <c r="I226" s="15">
        <f>IF(F226="","",IF(F226=VLOOKUP(A226,スキル!$A:$K,11,0),"キ",100/H226))</f>
        <v>25</v>
      </c>
      <c r="J226" s="15">
        <f>IF(F226="","",IF(F226=VLOOKUP(A226,スキル!$A:$K,11,0),"ル",ROUND(G226/I226,1)))</f>
        <v>0</v>
      </c>
      <c r="K226" s="15">
        <f>IF(F226="","",IF(F226=VLOOKUP(A226,スキル!$A:$K,11,0),"Ｍ",ROUND(H226-J226,0)))</f>
        <v>4</v>
      </c>
      <c r="L226" s="15">
        <f ca="1">IF(F226="","",IF(F226=VLOOKUP(A226,スキル!$A:$K,11,0),"Ａ",IF(F226=VLOOKUP(A226,スキル!$A:$K,11,0)-1,0,SUM(OFFSET(スキル!$A$2,MATCH(A226,スキル!$A$3:$A$1048576,0),F226+4,1,5-F226)))))</f>
        <v>28</v>
      </c>
      <c r="M226" s="15">
        <f ca="1">IF(F226="",VLOOKUP(A226,スキル!$A:$K,10,0),IF(F226=VLOOKUP(A226,スキル!$A:$K,11,0),"Ｘ",K226+L226))</f>
        <v>32</v>
      </c>
      <c r="N226" s="15">
        <f>IF(C226="イベ","-",VLOOKUP(A226,スキル!$A:$K,10,0)*IF(C226="ハピ",10000,30000))</f>
        <v>1080000</v>
      </c>
      <c r="O226" s="15">
        <f t="shared" ca="1" si="1"/>
        <v>120000</v>
      </c>
      <c r="P226" s="15">
        <f ca="1">IF(C226="イベ","-",IF(F226=VLOOKUP(A226,スキル!$A:$K,11,0),0,IF(C226="ハピ",M226*10000,M226*30000)))</f>
        <v>960000</v>
      </c>
      <c r="Q226" s="15" t="str">
        <f>VLOOKUP(A226,スキル!$A$3:$M$1000,13,0)</f>
        <v>縦ライン状にツムを消すよ！</v>
      </c>
    </row>
    <row r="227" spans="1:17" ht="18" customHeight="1">
      <c r="A227" s="13">
        <v>225</v>
      </c>
      <c r="B227" s="14"/>
      <c r="C227" s="14" t="s">
        <v>46</v>
      </c>
      <c r="D227" s="14" t="s">
        <v>360</v>
      </c>
      <c r="E227" s="8" t="str">
        <f t="shared" si="0"/>
        <v>期間4</v>
      </c>
      <c r="F227" s="15">
        <v>3</v>
      </c>
      <c r="G227" s="15">
        <v>25</v>
      </c>
      <c r="H227" s="15">
        <f>IF(F227="","",IF(F227=VLOOKUP(A227,スキル!$A:$K,11,0),"ス",VLOOKUP(A227,スキル!$A:$J,F227+4,FALSE)))</f>
        <v>4</v>
      </c>
      <c r="I227" s="15">
        <f>IF(F227="","",IF(F227=VLOOKUP(A227,スキル!$A:$K,11,0),"キ",100/H227))</f>
        <v>25</v>
      </c>
      <c r="J227" s="15">
        <f>IF(F227="","",IF(F227=VLOOKUP(A227,スキル!$A:$K,11,0),"ル",ROUND(G227/I227,1)))</f>
        <v>1</v>
      </c>
      <c r="K227" s="15">
        <f>IF(F227="","",IF(F227=VLOOKUP(A227,スキル!$A:$K,11,0),"Ｍ",ROUND(H227-J227,0)))</f>
        <v>3</v>
      </c>
      <c r="L227" s="15">
        <f ca="1">IF(F227="","",IF(F227=VLOOKUP(A227,スキル!$A:$K,11,0),"Ａ",IF(F227=VLOOKUP(A227,スキル!$A:$K,11,0)-1,0,SUM(OFFSET(スキル!$A$2,MATCH(A227,スキル!$A$3:$A$1048576,0),F227+4,1,5-F227)))))</f>
        <v>21</v>
      </c>
      <c r="M227" s="15">
        <f ca="1">IF(F227="",VLOOKUP(A227,スキル!$A:$K,10,0),IF(F227=VLOOKUP(A227,スキル!$A:$K,11,0),"Ｘ",K227+L227))</f>
        <v>24</v>
      </c>
      <c r="N227" s="15">
        <f>IF(C227="イベ","-",VLOOKUP(A227,スキル!$A:$K,10,0)*IF(C227="ハピ",10000,30000))</f>
        <v>870000</v>
      </c>
      <c r="O227" s="15">
        <f t="shared" ca="1" si="1"/>
        <v>150000</v>
      </c>
      <c r="P227" s="15">
        <f ca="1">IF(C227="イベ","-",IF(F227=VLOOKUP(A227,スキル!$A:$K,11,0),0,IF(C227="ハピ",M227*10000,M227*30000)))</f>
        <v>720000</v>
      </c>
      <c r="Q227" s="15" t="str">
        <f>VLOOKUP(A227,スキル!$A$3:$M$1000,13,0)</f>
        <v>プラクティカルと一緒に消せる兄弟たちの高得点ツムがでるよ！</v>
      </c>
    </row>
    <row r="228" spans="1:17" ht="18" customHeight="1">
      <c r="A228" s="13">
        <v>226</v>
      </c>
      <c r="B228" s="14"/>
      <c r="C228" s="14" t="s">
        <v>46</v>
      </c>
      <c r="D228" s="14" t="s">
        <v>362</v>
      </c>
      <c r="E228" s="8" t="str">
        <f t="shared" si="0"/>
        <v>期間2</v>
      </c>
      <c r="F228" s="15">
        <v>2</v>
      </c>
      <c r="G228" s="15">
        <v>0</v>
      </c>
      <c r="H228" s="15">
        <f>IF(F228="","",IF(F228=VLOOKUP(A228,スキル!$A:$K,11,0),"ス",VLOOKUP(A228,スキル!$A:$J,F228+4,FALSE)))</f>
        <v>2</v>
      </c>
      <c r="I228" s="15">
        <f>IF(F228="","",IF(F228=VLOOKUP(A228,スキル!$A:$K,11,0),"キ",100/H228))</f>
        <v>50</v>
      </c>
      <c r="J228" s="15">
        <f>IF(F228="","",IF(F228=VLOOKUP(A228,スキル!$A:$K,11,0),"ル",ROUND(G228/I228,1)))</f>
        <v>0</v>
      </c>
      <c r="K228" s="15">
        <f>IF(F228="","",IF(F228=VLOOKUP(A228,スキル!$A:$K,11,0),"Ｍ",ROUND(H228-J228,0)))</f>
        <v>2</v>
      </c>
      <c r="L228" s="15">
        <f ca="1">IF(F228="","",IF(F228=VLOOKUP(A228,スキル!$A:$K,11,0),"Ａ",IF(F228=VLOOKUP(A228,スキル!$A:$K,11,0)-1,0,SUM(OFFSET(スキル!$A$2,MATCH(A228,スキル!$A$3:$A$1048576,0),F228+4,1,5-F228)))))</f>
        <v>28</v>
      </c>
      <c r="M228" s="15">
        <f ca="1">IF(F228="",VLOOKUP(A228,スキル!$A:$K,10,0),IF(F228=VLOOKUP(A228,スキル!$A:$K,11,0),"Ｘ",K228+L228))</f>
        <v>30</v>
      </c>
      <c r="N228" s="15">
        <f>IF(C228="イベ","-",VLOOKUP(A228,スキル!$A:$K,10,0)*IF(C228="ハピ",10000,30000))</f>
        <v>960000</v>
      </c>
      <c r="O228" s="15">
        <f t="shared" ca="1" si="1"/>
        <v>60000</v>
      </c>
      <c r="P228" s="15">
        <f ca="1">IF(C228="イベ","-",IF(F228=VLOOKUP(A228,スキル!$A:$K,11,0),0,IF(C228="ハピ",M228*10000,M228*30000)))</f>
        <v>900000</v>
      </c>
      <c r="Q228" s="15" t="str">
        <f>VLOOKUP(A228,スキル!$A$3:$M$1000,13,0)</f>
        <v>吐く息にそってツムを消すよ！</v>
      </c>
    </row>
    <row r="229" spans="1:17" ht="18" customHeight="1">
      <c r="A229" s="13">
        <v>227</v>
      </c>
      <c r="B229" s="14"/>
      <c r="C229" s="14" t="s">
        <v>46</v>
      </c>
      <c r="D229" s="14" t="s">
        <v>364</v>
      </c>
      <c r="E229" s="8" t="str">
        <f t="shared" si="0"/>
        <v>期間1</v>
      </c>
      <c r="F229" s="15">
        <v>1</v>
      </c>
      <c r="G229" s="15">
        <v>0</v>
      </c>
      <c r="H229" s="15">
        <f>IF(F229="","",IF(F229=VLOOKUP(A229,スキル!$A:$K,11,0),"ス",VLOOKUP(A229,スキル!$A:$J,F229+4,FALSE)))</f>
        <v>1</v>
      </c>
      <c r="I229" s="15">
        <f>IF(F229="","",IF(F229=VLOOKUP(A229,スキル!$A:$K,11,0),"キ",100/H229))</f>
        <v>100</v>
      </c>
      <c r="J229" s="15">
        <f>IF(F229="","",IF(F229=VLOOKUP(A229,スキル!$A:$K,11,0),"ル",ROUND(G229/I229,1)))</f>
        <v>0</v>
      </c>
      <c r="K229" s="15">
        <f>IF(F229="","",IF(F229=VLOOKUP(A229,スキル!$A:$K,11,0),"Ｍ",ROUND(H229-J229,0)))</f>
        <v>1</v>
      </c>
      <c r="L229" s="15">
        <f ca="1">IF(F229="","",IF(F229=VLOOKUP(A229,スキル!$A:$K,11,0),"Ａ",IF(F229=VLOOKUP(A229,スキル!$A:$K,11,0)-1,0,SUM(OFFSET(スキル!$A$2,MATCH(A229,スキル!$A$3:$A$1048576,0),F229+4,1,5-F229)))))</f>
        <v>34</v>
      </c>
      <c r="M229" s="15">
        <f ca="1">IF(F229="",VLOOKUP(A229,スキル!$A:$K,10,0),IF(F229=VLOOKUP(A229,スキル!$A:$K,11,0),"Ｘ",K229+L229))</f>
        <v>35</v>
      </c>
      <c r="N229" s="15">
        <f>IF(C229="イベ","-",VLOOKUP(A229,スキル!$A:$K,10,0)*IF(C229="ハピ",10000,30000))</f>
        <v>1080000</v>
      </c>
      <c r="O229" s="15">
        <f t="shared" ca="1" si="1"/>
        <v>30000</v>
      </c>
      <c r="P229" s="15">
        <f ca="1">IF(C229="イベ","-",IF(F229=VLOOKUP(A229,スキル!$A:$K,11,0),0,IF(C229="ハピ",M229*10000,M229*30000)))</f>
        <v>1050000</v>
      </c>
      <c r="Q229" s="15" t="str">
        <f>VLOOKUP(A229,スキル!$A$3:$M$1000,13,0)</f>
        <v>フィーバーがはじまり ランダムでツムを消すよ！</v>
      </c>
    </row>
    <row r="230" spans="1:17" ht="18" customHeight="1">
      <c r="A230" s="13">
        <v>228</v>
      </c>
      <c r="B230" s="14"/>
      <c r="C230" s="14" t="s">
        <v>46</v>
      </c>
      <c r="D230" s="14" t="s">
        <v>365</v>
      </c>
      <c r="E230" s="8" t="str">
        <f t="shared" si="0"/>
        <v>期間8</v>
      </c>
      <c r="F230" s="15">
        <v>4</v>
      </c>
      <c r="G230" s="15">
        <v>0</v>
      </c>
      <c r="H230" s="15">
        <f>IF(F230="","",IF(F230=VLOOKUP(A230,スキル!$A:$K,11,0),"ス",VLOOKUP(A230,スキル!$A:$J,F230+4,FALSE)))</f>
        <v>8</v>
      </c>
      <c r="I230" s="15">
        <f>IF(F230="","",IF(F230=VLOOKUP(A230,スキル!$A:$K,11,0),"キ",100/H230))</f>
        <v>12.5</v>
      </c>
      <c r="J230" s="15">
        <f>IF(F230="","",IF(F230=VLOOKUP(A230,スキル!$A:$K,11,0),"ル",ROUND(G230/I230,1)))</f>
        <v>0</v>
      </c>
      <c r="K230" s="15">
        <f>IF(F230="","",IF(F230=VLOOKUP(A230,スキル!$A:$K,11,0),"Ｍ",ROUND(H230-J230,0)))</f>
        <v>8</v>
      </c>
      <c r="L230" s="15">
        <f ca="1">IF(F230="","",IF(F230=VLOOKUP(A230,スキル!$A:$K,11,0),"Ａ",IF(F230=VLOOKUP(A230,スキル!$A:$K,11,0)-1,0,SUM(OFFSET(スキル!$A$2,MATCH(A230,スキル!$A$3:$A$1048576,0),F230+4,1,5-F230)))))</f>
        <v>20</v>
      </c>
      <c r="M230" s="15">
        <f ca="1">IF(F230="",VLOOKUP(A230,スキル!$A:$K,10,0),IF(F230=VLOOKUP(A230,スキル!$A:$K,11,0),"Ｘ",K230+L230))</f>
        <v>28</v>
      </c>
      <c r="N230" s="15">
        <f>IF(C230="イベ","-",VLOOKUP(A230,スキル!$A:$K,10,0)*IF(C230="ハピ",10000,30000))</f>
        <v>1080000</v>
      </c>
      <c r="O230" s="15">
        <f t="shared" ca="1" si="1"/>
        <v>240000</v>
      </c>
      <c r="P230" s="15">
        <f ca="1">IF(C230="イベ","-",IF(F230=VLOOKUP(A230,スキル!$A:$K,11,0),0,IF(C230="ハピ",M230*10000,M230*30000)))</f>
        <v>840000</v>
      </c>
      <c r="Q230" s="15" t="str">
        <f>VLOOKUP(A230,スキル!$A$3:$M$1000,13,0)</f>
        <v>サークル状にツムを消すよ</v>
      </c>
    </row>
    <row r="231" spans="1:17" ht="18" customHeight="1">
      <c r="A231" s="13">
        <v>229</v>
      </c>
      <c r="B231" s="14"/>
      <c r="C231" s="14" t="s">
        <v>46</v>
      </c>
      <c r="D231" s="14" t="s">
        <v>366</v>
      </c>
      <c r="E231" s="8" t="str">
        <f t="shared" si="0"/>
        <v>期間4</v>
      </c>
      <c r="F231" s="15">
        <v>3</v>
      </c>
      <c r="G231" s="15">
        <v>0</v>
      </c>
      <c r="H231" s="15">
        <f>IF(F231="","",IF(F231=VLOOKUP(A231,スキル!$A:$K,11,0),"ス",VLOOKUP(A231,スキル!$A:$J,F231+4,FALSE)))</f>
        <v>4</v>
      </c>
      <c r="I231" s="15">
        <f>IF(F231="","",IF(F231=VLOOKUP(A231,スキル!$A:$K,11,0),"キ",100/H231))</f>
        <v>25</v>
      </c>
      <c r="J231" s="15">
        <f>IF(F231="","",IF(F231=VLOOKUP(A231,スキル!$A:$K,11,0),"ル",ROUND(G231/I231,1)))</f>
        <v>0</v>
      </c>
      <c r="K231" s="15">
        <f>IF(F231="","",IF(F231=VLOOKUP(A231,スキル!$A:$K,11,0),"Ｍ",ROUND(H231-J231,0)))</f>
        <v>4</v>
      </c>
      <c r="L231" s="15">
        <f ca="1">IF(F231="","",IF(F231=VLOOKUP(A231,スキル!$A:$K,11,0),"Ａ",IF(F231=VLOOKUP(A231,スキル!$A:$K,11,0)-1,0,SUM(OFFSET(スキル!$A$2,MATCH(A231,スキル!$A$3:$A$1048576,0),F231+4,1,5-F231)))))</f>
        <v>28</v>
      </c>
      <c r="M231" s="15">
        <f ca="1">IF(F231="",VLOOKUP(A231,スキル!$A:$K,10,0),IF(F231=VLOOKUP(A231,スキル!$A:$K,11,0),"Ｘ",K231+L231))</f>
        <v>32</v>
      </c>
      <c r="N231" s="15">
        <f>IF(C231="イベ","-",VLOOKUP(A231,スキル!$A:$K,10,0)*IF(C231="ハピ",10000,30000))</f>
        <v>1080000</v>
      </c>
      <c r="O231" s="15">
        <f t="shared" ca="1" si="1"/>
        <v>120000</v>
      </c>
      <c r="P231" s="15">
        <f ca="1">IF(C231="イベ","-",IF(F231=VLOOKUP(A231,スキル!$A:$K,11,0),0,IF(C231="ハピ",M231*10000,M231*30000)))</f>
        <v>960000</v>
      </c>
      <c r="Q231" s="15" t="str">
        <f>VLOOKUP(A231,スキル!$A$3:$M$1000,13,0)</f>
        <v>数ヶ所でまとまってツムを消すよ！</v>
      </c>
    </row>
    <row r="232" spans="1:17" ht="18" customHeight="1">
      <c r="A232" s="13">
        <v>230</v>
      </c>
      <c r="B232" s="14"/>
      <c r="C232" s="14" t="s">
        <v>46</v>
      </c>
      <c r="D232" s="14" t="s">
        <v>367</v>
      </c>
      <c r="E232" s="8" t="str">
        <f t="shared" si="0"/>
        <v>期間20</v>
      </c>
      <c r="F232" s="15">
        <v>5</v>
      </c>
      <c r="G232" s="15">
        <v>5</v>
      </c>
      <c r="H232" s="15">
        <f>IF(F232="","",IF(F232=VLOOKUP(A232,スキル!$A:$K,11,0),"ス",VLOOKUP(A232,スキル!$A:$J,F232+4,FALSE)))</f>
        <v>20</v>
      </c>
      <c r="I232" s="15">
        <f>IF(F232="","",IF(F232=VLOOKUP(A232,スキル!$A:$K,11,0),"キ",100/H232))</f>
        <v>5</v>
      </c>
      <c r="J232" s="15">
        <f>IF(F232="","",IF(F232=VLOOKUP(A232,スキル!$A:$K,11,0),"ル",ROUND(G232/I232,1)))</f>
        <v>1</v>
      </c>
      <c r="K232" s="15">
        <f>IF(F232="","",IF(F232=VLOOKUP(A232,スキル!$A:$K,11,0),"Ｍ",ROUND(H232-J232,0)))</f>
        <v>19</v>
      </c>
      <c r="L232" s="15">
        <f ca="1">IF(F232="","",IF(F232=VLOOKUP(A232,スキル!$A:$K,11,0),"Ａ",IF(F232=VLOOKUP(A232,スキル!$A:$K,11,0)-1,0,SUM(OFFSET(スキル!$A$2,MATCH(A232,スキル!$A$3:$A$1048576,0),F232+4,1,5-F232)))))</f>
        <v>0</v>
      </c>
      <c r="M232" s="15">
        <f ca="1">IF(F232="",VLOOKUP(A232,スキル!$A:$K,10,0),IF(F232=VLOOKUP(A232,スキル!$A:$K,11,0),"Ｘ",K232+L232))</f>
        <v>19</v>
      </c>
      <c r="N232" s="15">
        <f>IF(C232="イベ","-",VLOOKUP(A232,スキル!$A:$K,10,0)*IF(C232="ハピ",10000,30000))</f>
        <v>1080000</v>
      </c>
      <c r="O232" s="15">
        <f t="shared" ca="1" si="1"/>
        <v>510000</v>
      </c>
      <c r="P232" s="15">
        <f ca="1">IF(C232="イベ","-",IF(F232=VLOOKUP(A232,スキル!$A:$K,11,0),0,IF(C232="ハピ",M232*10000,M232*30000)))</f>
        <v>570000</v>
      </c>
      <c r="Q232" s="15" t="str">
        <f>VLOOKUP(A232,スキル!$A$3:$M$1000,13,0)</f>
        <v>縦ライン状にツムを消すよ！</v>
      </c>
    </row>
    <row r="233" spans="1:17" ht="18" customHeight="1">
      <c r="A233" s="13">
        <v>231</v>
      </c>
      <c r="B233" s="14"/>
      <c r="C233" s="14" t="s">
        <v>46</v>
      </c>
      <c r="D233" s="14" t="s">
        <v>368</v>
      </c>
      <c r="E233" s="8" t="str">
        <f t="shared" si="0"/>
        <v>期間4</v>
      </c>
      <c r="F233" s="15">
        <v>3</v>
      </c>
      <c r="G233" s="15">
        <v>25</v>
      </c>
      <c r="H233" s="15">
        <f>IF(F233="","",IF(F233=VLOOKUP(A233,スキル!$A:$K,11,0),"ス",VLOOKUP(A233,スキル!$A:$J,F233+4,FALSE)))</f>
        <v>4</v>
      </c>
      <c r="I233" s="15">
        <f>IF(F233="","",IF(F233=VLOOKUP(A233,スキル!$A:$K,11,0),"キ",100/H233))</f>
        <v>25</v>
      </c>
      <c r="J233" s="15">
        <f>IF(F233="","",IF(F233=VLOOKUP(A233,スキル!$A:$K,11,0),"ル",ROUND(G233/I233,1)))</f>
        <v>1</v>
      </c>
      <c r="K233" s="15">
        <f>IF(F233="","",IF(F233=VLOOKUP(A233,スキル!$A:$K,11,0),"Ｍ",ROUND(H233-J233,0)))</f>
        <v>3</v>
      </c>
      <c r="L233" s="15">
        <f ca="1">IF(F233="","",IF(F233=VLOOKUP(A233,スキル!$A:$K,11,0),"Ａ",IF(F233=VLOOKUP(A233,スキル!$A:$K,11,0)-1,0,SUM(OFFSET(スキル!$A$2,MATCH(A233,スキル!$A$3:$A$1048576,0),F233+4,1,5-F233)))))</f>
        <v>21</v>
      </c>
      <c r="M233" s="15">
        <f ca="1">IF(F233="",VLOOKUP(A233,スキル!$A:$K,10,0),IF(F233=VLOOKUP(A233,スキル!$A:$K,11,0),"Ｘ",K233+L233))</f>
        <v>24</v>
      </c>
      <c r="N233" s="15">
        <f>IF(C233="イベ","-",VLOOKUP(A233,スキル!$A:$K,10,0)*IF(C233="ハピ",10000,30000))</f>
        <v>870000</v>
      </c>
      <c r="O233" s="15">
        <f t="shared" ca="1" si="1"/>
        <v>150000</v>
      </c>
      <c r="P233" s="15">
        <f ca="1">IF(C233="イベ","-",IF(F233=VLOOKUP(A233,スキル!$A:$K,11,0),0,IF(C233="ハピ",M233*10000,M233*30000)))</f>
        <v>720000</v>
      </c>
      <c r="Q233" s="15" t="str">
        <f>VLOOKUP(A233,スキル!$A$3:$M$1000,13,0)</f>
        <v>画面中央のツムをまとめて消すよ！</v>
      </c>
    </row>
    <row r="234" spans="1:17" ht="18" customHeight="1">
      <c r="A234" s="13">
        <v>232</v>
      </c>
      <c r="B234" s="14"/>
      <c r="C234" s="14" t="s">
        <v>46</v>
      </c>
      <c r="D234" s="14" t="s">
        <v>369</v>
      </c>
      <c r="E234" s="8" t="str">
        <f t="shared" si="0"/>
        <v>期間</v>
      </c>
      <c r="F234" s="15"/>
      <c r="G234" s="15"/>
      <c r="H234" s="15" t="str">
        <f>IF(F234="","",IF(F234=VLOOKUP(A234,スキル!$A:$K,11,0),"ス",VLOOKUP(A234,スキル!$A:$J,F234+4,FALSE)))</f>
        <v/>
      </c>
      <c r="I234" s="15" t="str">
        <f>IF(F234="","",IF(F234=VLOOKUP(A234,スキル!$A:$K,11,0),"キ",100/H234))</f>
        <v/>
      </c>
      <c r="J234" s="15" t="str">
        <f>IF(F234="","",IF(F234=VLOOKUP(A234,スキル!$A:$K,11,0),"ル",ROUND(G234/I234,1)))</f>
        <v/>
      </c>
      <c r="K234" s="15" t="str">
        <f>IF(F234="","",IF(F234=VLOOKUP(A234,スキル!$A:$K,11,0),"Ｍ",ROUND(H234-J234,0)))</f>
        <v/>
      </c>
      <c r="L234" s="15" t="str">
        <f ca="1">IF(F234="","",IF(F234=VLOOKUP(A234,スキル!$A:$K,11,0),"Ａ",IF(F234=VLOOKUP(A234,スキル!$A:$K,11,0)-1,0,SUM(OFFSET(スキル!$A$2,MATCH(A234,スキル!$A$3:$A$1048576,0),F234+4,1,5-F234)))))</f>
        <v/>
      </c>
      <c r="M234" s="15">
        <f>IF(F234="",VLOOKUP(A234,スキル!$A:$K,10,0),IF(F234=VLOOKUP(A234,スキル!$A:$K,11,0),"Ｘ",K234+L234))</f>
        <v>29</v>
      </c>
      <c r="N234" s="15">
        <f>IF(C234="イベ","-",VLOOKUP(A234,スキル!$A:$K,10,0)*IF(C234="ハピ",10000,30000))</f>
        <v>870000</v>
      </c>
      <c r="O234" s="15">
        <f t="shared" si="1"/>
        <v>0</v>
      </c>
      <c r="P234" s="15">
        <f>IF(C234="イベ","-",IF(F234=VLOOKUP(A234,スキル!$A:$K,11,0),0,IF(C234="ハピ",M234*10000,M234*30000)))</f>
        <v>870000</v>
      </c>
      <c r="Q234" s="15" t="str">
        <f>VLOOKUP(A234,スキル!$A$3:$M$1000,13,0)</f>
        <v>横ライン状にツムを消すよ！</v>
      </c>
    </row>
    <row r="235" spans="1:17" ht="18" customHeight="1">
      <c r="A235" s="13">
        <v>233</v>
      </c>
      <c r="B235" s="14"/>
      <c r="C235" s="14" t="s">
        <v>46</v>
      </c>
      <c r="D235" s="14" t="s">
        <v>370</v>
      </c>
      <c r="E235" s="8" t="str">
        <f t="shared" si="0"/>
        <v>期間8</v>
      </c>
      <c r="F235" s="15">
        <v>4</v>
      </c>
      <c r="G235" s="15">
        <v>25</v>
      </c>
      <c r="H235" s="15">
        <f>IF(F235="","",IF(F235=VLOOKUP(A235,スキル!$A:$K,11,0),"ス",VLOOKUP(A235,スキル!$A:$J,F235+4,FALSE)))</f>
        <v>8</v>
      </c>
      <c r="I235" s="15">
        <f>IF(F235="","",IF(F235=VLOOKUP(A235,スキル!$A:$K,11,0),"キ",100/H235))</f>
        <v>12.5</v>
      </c>
      <c r="J235" s="15">
        <f>IF(F235="","",IF(F235=VLOOKUP(A235,スキル!$A:$K,11,0),"ル",ROUND(G235/I235,1)))</f>
        <v>2</v>
      </c>
      <c r="K235" s="15">
        <f>IF(F235="","",IF(F235=VLOOKUP(A235,スキル!$A:$K,11,0),"Ｍ",ROUND(H235-J235,0)))</f>
        <v>6</v>
      </c>
      <c r="L235" s="15">
        <f ca="1">IF(F235="","",IF(F235=VLOOKUP(A235,スキル!$A:$K,11,0),"Ａ",IF(F235=VLOOKUP(A235,スキル!$A:$K,11,0)-1,0,SUM(OFFSET(スキル!$A$2,MATCH(A235,スキル!$A$3:$A$1048576,0),F235+4,1,5-F235)))))</f>
        <v>16</v>
      </c>
      <c r="M235" s="15">
        <f ca="1">IF(F235="",VLOOKUP(A235,スキル!$A:$K,10,0),IF(F235=VLOOKUP(A235,スキル!$A:$K,11,0),"Ｘ",K235+L235))</f>
        <v>22</v>
      </c>
      <c r="N235" s="15">
        <f>IF(C235="イベ","-",VLOOKUP(A235,スキル!$A:$K,10,0)*IF(C235="ハピ",10000,30000))</f>
        <v>960000</v>
      </c>
      <c r="O235" s="15">
        <f t="shared" ca="1" si="1"/>
        <v>300000</v>
      </c>
      <c r="P235" s="15">
        <f ca="1">IF(C235="イベ","-",IF(F235=VLOOKUP(A235,スキル!$A:$K,11,0),0,IF(C235="ハピ",M235*10000,M235*30000)))</f>
        <v>660000</v>
      </c>
      <c r="Q235" s="15" t="str">
        <f>VLOOKUP(A235,スキル!$A$3:$M$1000,13,0)</f>
        <v>画面中央のツムをまとめて消すよ！</v>
      </c>
    </row>
    <row r="236" spans="1:17" ht="18" customHeight="1">
      <c r="A236" s="13">
        <v>234</v>
      </c>
      <c r="B236" s="14"/>
      <c r="C236" s="14" t="s">
        <v>46</v>
      </c>
      <c r="D236" s="14" t="s">
        <v>371</v>
      </c>
      <c r="E236" s="8" t="str">
        <f t="shared" si="0"/>
        <v>期間8</v>
      </c>
      <c r="F236" s="15">
        <v>4</v>
      </c>
      <c r="G236" s="15">
        <v>0</v>
      </c>
      <c r="H236" s="15">
        <f>IF(F236="","",IF(F236=VLOOKUP(A236,スキル!$A:$K,11,0),"ス",VLOOKUP(A236,スキル!$A:$J,F236+4,FALSE)))</f>
        <v>8</v>
      </c>
      <c r="I236" s="15">
        <f>IF(F236="","",IF(F236=VLOOKUP(A236,スキル!$A:$K,11,0),"キ",100/H236))</f>
        <v>12.5</v>
      </c>
      <c r="J236" s="15">
        <f>IF(F236="","",IF(F236=VLOOKUP(A236,スキル!$A:$K,11,0),"ル",ROUND(G236/I236,1)))</f>
        <v>0</v>
      </c>
      <c r="K236" s="15">
        <f>IF(F236="","",IF(F236=VLOOKUP(A236,スキル!$A:$K,11,0),"Ｍ",ROUND(H236-J236,0)))</f>
        <v>8</v>
      </c>
      <c r="L236" s="15">
        <f ca="1">IF(F236="","",IF(F236=VLOOKUP(A236,スキル!$A:$K,11,0),"Ａ",IF(F236=VLOOKUP(A236,スキル!$A:$K,11,0)-1,0,SUM(OFFSET(スキル!$A$2,MATCH(A236,スキル!$A$3:$A$1048576,0),F236+4,1,5-F236)))))</f>
        <v>16</v>
      </c>
      <c r="M236" s="15">
        <f ca="1">IF(F236="",VLOOKUP(A236,スキル!$A:$K,10,0),IF(F236=VLOOKUP(A236,スキル!$A:$K,11,0),"Ｘ",K236+L236))</f>
        <v>24</v>
      </c>
      <c r="N236" s="15">
        <f>IF(C236="イベ","-",VLOOKUP(A236,スキル!$A:$K,10,0)*IF(C236="ハピ",10000,30000))</f>
        <v>960000</v>
      </c>
      <c r="O236" s="15">
        <f t="shared" ca="1" si="1"/>
        <v>240000</v>
      </c>
      <c r="P236" s="15">
        <f ca="1">IF(C236="イベ","-",IF(F236=VLOOKUP(A236,スキル!$A:$K,11,0),0,IF(C236="ハピ",M236*10000,M236*30000)))</f>
        <v>720000</v>
      </c>
      <c r="Q236" s="15" t="str">
        <f>VLOOKUP(A236,スキル!$A$3:$M$1000,13,0)</f>
        <v>画面中央のツムをまとめて消すよ！</v>
      </c>
    </row>
    <row r="237" spans="1:17" ht="18" customHeight="1">
      <c r="A237" s="13">
        <v>235</v>
      </c>
      <c r="B237" s="14"/>
      <c r="C237" s="14" t="s">
        <v>46</v>
      </c>
      <c r="D237" s="14" t="s">
        <v>372</v>
      </c>
      <c r="E237" s="8" t="str">
        <f t="shared" si="0"/>
        <v>期間2</v>
      </c>
      <c r="F237" s="15">
        <v>2</v>
      </c>
      <c r="G237" s="15">
        <v>0</v>
      </c>
      <c r="H237" s="15">
        <f>IF(F237="","",IF(F237=VLOOKUP(A237,スキル!$A:$K,11,0),"ス",VLOOKUP(A237,スキル!$A:$J,F237+4,FALSE)))</f>
        <v>2</v>
      </c>
      <c r="I237" s="15">
        <f>IF(F237="","",IF(F237=VLOOKUP(A237,スキル!$A:$K,11,0),"キ",100/H237))</f>
        <v>50</v>
      </c>
      <c r="J237" s="15">
        <f>IF(F237="","",IF(F237=VLOOKUP(A237,スキル!$A:$K,11,0),"ル",ROUND(G237/I237,1)))</f>
        <v>0</v>
      </c>
      <c r="K237" s="15">
        <f>IF(F237="","",IF(F237=VLOOKUP(A237,スキル!$A:$K,11,0),"Ｍ",ROUND(H237-J237,0)))</f>
        <v>2</v>
      </c>
      <c r="L237" s="15">
        <f ca="1">IF(F237="","",IF(F237=VLOOKUP(A237,スキル!$A:$K,11,0),"Ａ",IF(F237=VLOOKUP(A237,スキル!$A:$K,11,0)-1,0,SUM(OFFSET(スキル!$A$2,MATCH(A237,スキル!$A$3:$A$1048576,0),F237+4,1,5-F237)))))</f>
        <v>25</v>
      </c>
      <c r="M237" s="15">
        <f ca="1">IF(F237="",VLOOKUP(A237,スキル!$A:$K,10,0),IF(F237=VLOOKUP(A237,スキル!$A:$K,11,0),"Ｘ",K237+L237))</f>
        <v>27</v>
      </c>
      <c r="N237" s="15">
        <f>IF(C237="イベ","-",VLOOKUP(A237,スキル!$A:$K,10,0)*IF(C237="ハピ",10000,30000))</f>
        <v>870000</v>
      </c>
      <c r="O237" s="15">
        <f t="shared" ca="1" si="1"/>
        <v>60000</v>
      </c>
      <c r="P237" s="15">
        <f ca="1">IF(C237="イベ","-",IF(F237=VLOOKUP(A237,スキル!$A:$K,11,0),0,IF(C237="ハピ",M237*10000,M237*30000)))</f>
        <v>810000</v>
      </c>
      <c r="Q237" s="15" t="str">
        <f>VLOOKUP(A237,スキル!$A$3:$M$1000,13,0)</f>
        <v>出てきたドーナツをタップ 周りのツムを消すよ！</v>
      </c>
    </row>
    <row r="238" spans="1:17" ht="18" customHeight="1">
      <c r="A238" s="13">
        <v>236</v>
      </c>
      <c r="B238" s="14"/>
      <c r="C238" s="14" t="s">
        <v>46</v>
      </c>
      <c r="D238" s="14" t="s">
        <v>374</v>
      </c>
      <c r="E238" s="8" t="str">
        <f t="shared" si="0"/>
        <v>期間2</v>
      </c>
      <c r="F238" s="15">
        <v>2</v>
      </c>
      <c r="G238" s="15">
        <v>0</v>
      </c>
      <c r="H238" s="15">
        <f>IF(F238="","",IF(F238=VLOOKUP(A238,スキル!$A:$K,11,0),"ス",VLOOKUP(A238,スキル!$A:$J,F238+4,FALSE)))</f>
        <v>2</v>
      </c>
      <c r="I238" s="15">
        <f>IF(F238="","",IF(F238=VLOOKUP(A238,スキル!$A:$K,11,0),"キ",100/H238))</f>
        <v>50</v>
      </c>
      <c r="J238" s="15">
        <f>IF(F238="","",IF(F238=VLOOKUP(A238,スキル!$A:$K,11,0),"ル",ROUND(G238/I238,1)))</f>
        <v>0</v>
      </c>
      <c r="K238" s="15">
        <f>IF(F238="","",IF(F238=VLOOKUP(A238,スキル!$A:$K,11,0),"Ｍ",ROUND(H238-J238,0)))</f>
        <v>2</v>
      </c>
      <c r="L238" s="15">
        <f ca="1">IF(F238="","",IF(F238=VLOOKUP(A238,スキル!$A:$K,11,0),"Ａ",IF(F238=VLOOKUP(A238,スキル!$A:$K,11,0)-1,0,SUM(OFFSET(スキル!$A$2,MATCH(A238,スキル!$A$3:$A$1048576,0),F238+4,1,5-F238)))))</f>
        <v>25</v>
      </c>
      <c r="M238" s="15">
        <f ca="1">IF(F238="",VLOOKUP(A238,スキル!$A:$K,10,0),IF(F238=VLOOKUP(A238,スキル!$A:$K,11,0),"Ｘ",K238+L238))</f>
        <v>27</v>
      </c>
      <c r="N238" s="15">
        <f>IF(C238="イベ","-",VLOOKUP(A238,スキル!$A:$K,10,0)*IF(C238="ハピ",10000,30000))</f>
        <v>870000</v>
      </c>
      <c r="O238" s="15">
        <f t="shared" ca="1" si="1"/>
        <v>60000</v>
      </c>
      <c r="P238" s="15">
        <f ca="1">IF(C238="イベ","-",IF(F238=VLOOKUP(A238,スキル!$A:$K,11,0),0,IF(C238="ハピ",M238*10000,M238*30000)))</f>
        <v>810000</v>
      </c>
      <c r="Q238" s="15" t="str">
        <f>VLOOKUP(A238,スキル!$A$3:$M$1000,13,0)</f>
        <v>少しの間ゆっくりになって 得点が上がるよ！</v>
      </c>
    </row>
    <row r="239" spans="1:17" ht="18" customHeight="1">
      <c r="A239" s="13">
        <v>237</v>
      </c>
      <c r="B239" s="14"/>
      <c r="C239" s="14" t="s">
        <v>46</v>
      </c>
      <c r="D239" s="14" t="s">
        <v>376</v>
      </c>
      <c r="E239" s="8" t="str">
        <f t="shared" si="0"/>
        <v>期間4</v>
      </c>
      <c r="F239" s="15">
        <v>3</v>
      </c>
      <c r="G239" s="15">
        <v>0</v>
      </c>
      <c r="H239" s="15">
        <f>IF(F239="","",IF(F239=VLOOKUP(A239,スキル!$A:$K,11,0),"ス",VLOOKUP(A239,スキル!$A:$J,F239+4,FALSE)))</f>
        <v>4</v>
      </c>
      <c r="I239" s="15">
        <f>IF(F239="","",IF(F239=VLOOKUP(A239,スキル!$A:$K,11,0),"キ",100/H239))</f>
        <v>25</v>
      </c>
      <c r="J239" s="15">
        <f>IF(F239="","",IF(F239=VLOOKUP(A239,スキル!$A:$K,11,0),"ル",ROUND(G239/I239,1)))</f>
        <v>0</v>
      </c>
      <c r="K239" s="15">
        <f>IF(F239="","",IF(F239=VLOOKUP(A239,スキル!$A:$K,11,0),"Ｍ",ROUND(H239-J239,0)))</f>
        <v>4</v>
      </c>
      <c r="L239" s="15">
        <f ca="1">IF(F239="","",IF(F239=VLOOKUP(A239,スキル!$A:$K,11,0),"Ａ",IF(F239=VLOOKUP(A239,スキル!$A:$K,11,0)-1,0,SUM(OFFSET(スキル!$A$2,MATCH(A239,スキル!$A$3:$A$1048576,0),F239+4,1,5-F239)))))</f>
        <v>21</v>
      </c>
      <c r="M239" s="15">
        <f ca="1">IF(F239="",VLOOKUP(A239,スキル!$A:$K,10,0),IF(F239=VLOOKUP(A239,スキル!$A:$K,11,0),"Ｘ",K239+L239))</f>
        <v>25</v>
      </c>
      <c r="N239" s="15">
        <f>IF(C239="イベ","-",VLOOKUP(A239,スキル!$A:$K,10,0)*IF(C239="ハピ",10000,30000))</f>
        <v>870000</v>
      </c>
      <c r="O239" s="15">
        <f t="shared" ca="1" si="1"/>
        <v>120000</v>
      </c>
      <c r="P239" s="15">
        <f ca="1">IF(C239="イベ","-",IF(F239=VLOOKUP(A239,スキル!$A:$K,11,0),0,IF(C239="ハピ",M239*10000,M239*30000)))</f>
        <v>750000</v>
      </c>
      <c r="Q239" s="15" t="str">
        <f>VLOOKUP(A239,スキル!$A$3:$M$1000,13,0)</f>
        <v>ランダムでボムが発生するよ！</v>
      </c>
    </row>
    <row r="240" spans="1:17" ht="18" customHeight="1">
      <c r="A240" s="13">
        <v>238</v>
      </c>
      <c r="B240" s="14"/>
      <c r="C240" s="14" t="s">
        <v>46</v>
      </c>
      <c r="D240" s="14" t="s">
        <v>377</v>
      </c>
      <c r="E240" s="8" t="str">
        <f t="shared" si="0"/>
        <v>期間4</v>
      </c>
      <c r="F240" s="15">
        <v>3</v>
      </c>
      <c r="G240" s="15">
        <v>0</v>
      </c>
      <c r="H240" s="15">
        <f>IF(F240="","",IF(F240=VLOOKUP(A240,スキル!$A:$K,11,0),"ス",VLOOKUP(A240,スキル!$A:$J,F240+4,FALSE)))</f>
        <v>4</v>
      </c>
      <c r="I240" s="15">
        <f>IF(F240="","",IF(F240=VLOOKUP(A240,スキル!$A:$K,11,0),"キ",100/H240))</f>
        <v>25</v>
      </c>
      <c r="J240" s="15">
        <f>IF(F240="","",IF(F240=VLOOKUP(A240,スキル!$A:$K,11,0),"ル",ROUND(G240/I240,1)))</f>
        <v>0</v>
      </c>
      <c r="K240" s="15">
        <f>IF(F240="","",IF(F240=VLOOKUP(A240,スキル!$A:$K,11,0),"Ｍ",ROUND(H240-J240,0)))</f>
        <v>4</v>
      </c>
      <c r="L240" s="15">
        <f ca="1">IF(F240="","",IF(F240=VLOOKUP(A240,スキル!$A:$K,11,0),"Ａ",IF(F240=VLOOKUP(A240,スキル!$A:$K,11,0)-1,0,SUM(OFFSET(スキル!$A$2,MATCH(A240,スキル!$A$3:$A$1048576,0),F240+4,1,5-F240)))))</f>
        <v>28</v>
      </c>
      <c r="M240" s="15">
        <f ca="1">IF(F240="",VLOOKUP(A240,スキル!$A:$K,10,0),IF(F240=VLOOKUP(A240,スキル!$A:$K,11,0),"Ｘ",K240+L240))</f>
        <v>32</v>
      </c>
      <c r="N240" s="15">
        <f>IF(C240="イベ","-",VLOOKUP(A240,スキル!$A:$K,10,0)*IF(C240="ハピ",10000,30000))</f>
        <v>1080000</v>
      </c>
      <c r="O240" s="15">
        <f t="shared" ca="1" si="1"/>
        <v>120000</v>
      </c>
      <c r="P240" s="15">
        <f ca="1">IF(C240="イベ","-",IF(F240=VLOOKUP(A240,スキル!$A:$K,11,0),0,IF(C240="ハピ",M240*10000,M240*30000)))</f>
        <v>960000</v>
      </c>
      <c r="Q240" s="15" t="str">
        <f>VLOOKUP(A240,スキル!$A$3:$M$1000,13,0)</f>
        <v>ランダムでツムを消すよ！</v>
      </c>
    </row>
    <row r="241" spans="1:17" ht="18" customHeight="1">
      <c r="A241" s="13">
        <v>239</v>
      </c>
      <c r="B241" s="14"/>
      <c r="C241" s="14" t="s">
        <v>46</v>
      </c>
      <c r="D241" s="14" t="s">
        <v>378</v>
      </c>
      <c r="E241" s="8" t="str">
        <f t="shared" si="0"/>
        <v>期間4</v>
      </c>
      <c r="F241" s="15">
        <v>3</v>
      </c>
      <c r="G241" s="15">
        <v>25</v>
      </c>
      <c r="H241" s="15">
        <f>IF(F241="","",IF(F241=VLOOKUP(A241,スキル!$A:$K,11,0),"ス",VLOOKUP(A241,スキル!$A:$J,F241+4,FALSE)))</f>
        <v>4</v>
      </c>
      <c r="I241" s="15">
        <f>IF(F241="","",IF(F241=VLOOKUP(A241,スキル!$A:$K,11,0),"キ",100/H241))</f>
        <v>25</v>
      </c>
      <c r="J241" s="15">
        <f>IF(F241="","",IF(F241=VLOOKUP(A241,スキル!$A:$K,11,0),"ル",ROUND(G241/I241,1)))</f>
        <v>1</v>
      </c>
      <c r="K241" s="15">
        <f>IF(F241="","",IF(F241=VLOOKUP(A241,スキル!$A:$K,11,0),"Ｍ",ROUND(H241-J241,0)))</f>
        <v>3</v>
      </c>
      <c r="L241" s="15">
        <f ca="1">IF(F241="","",IF(F241=VLOOKUP(A241,スキル!$A:$K,11,0),"Ａ",IF(F241=VLOOKUP(A241,スキル!$A:$K,11,0)-1,0,SUM(OFFSET(スキル!$A$2,MATCH(A241,スキル!$A$3:$A$1048576,0),F241+4,1,5-F241)))))</f>
        <v>28</v>
      </c>
      <c r="M241" s="15">
        <f ca="1">IF(F241="",VLOOKUP(A241,スキル!$A:$K,10,0),IF(F241=VLOOKUP(A241,スキル!$A:$K,11,0),"Ｘ",K241+L241))</f>
        <v>31</v>
      </c>
      <c r="N241" s="15">
        <f>IF(C241="イベ","-",VLOOKUP(A241,スキル!$A:$K,10,0)*IF(C241="ハピ",10000,30000))</f>
        <v>1080000</v>
      </c>
      <c r="O241" s="15">
        <f t="shared" ca="1" si="1"/>
        <v>150000</v>
      </c>
      <c r="P241" s="15">
        <f ca="1">IF(C241="イベ","-",IF(F241=VLOOKUP(A241,スキル!$A:$K,11,0),0,IF(C241="ハピ",M241*10000,M241*30000)))</f>
        <v>930000</v>
      </c>
      <c r="Q241" s="15" t="str">
        <f>VLOOKUP(A241,スキル!$A$3:$M$1000,13,0)</f>
        <v>ジグザグにツムを消すよ！</v>
      </c>
    </row>
    <row r="242" spans="1:17" ht="18" customHeight="1">
      <c r="A242" s="13">
        <v>240</v>
      </c>
      <c r="B242" s="14"/>
      <c r="C242" s="14" t="s">
        <v>46</v>
      </c>
      <c r="D242" s="14" t="s">
        <v>380</v>
      </c>
      <c r="E242" s="8" t="str">
        <f t="shared" si="0"/>
        <v>期間</v>
      </c>
      <c r="F242" s="15"/>
      <c r="G242" s="15"/>
      <c r="H242" s="15" t="str">
        <f>IF(F242="","",IF(F242=VLOOKUP(A242,スキル!$A:$K,11,0),"ス",VLOOKUP(A242,スキル!$A:$J,F242+4,FALSE)))</f>
        <v/>
      </c>
      <c r="I242" s="15" t="str">
        <f>IF(F242="","",IF(F242=VLOOKUP(A242,スキル!$A:$K,11,0),"キ",100/H242))</f>
        <v/>
      </c>
      <c r="J242" s="15" t="str">
        <f>IF(F242="","",IF(F242=VLOOKUP(A242,スキル!$A:$K,11,0),"ル",ROUND(G242/I242,1)))</f>
        <v/>
      </c>
      <c r="K242" s="15" t="str">
        <f>IF(F242="","",IF(F242=VLOOKUP(A242,スキル!$A:$K,11,0),"Ｍ",ROUND(H242-J242,0)))</f>
        <v/>
      </c>
      <c r="L242" s="15" t="str">
        <f ca="1">IF(F242="","",IF(F242=VLOOKUP(A242,スキル!$A:$K,11,0),"Ａ",IF(F242=VLOOKUP(A242,スキル!$A:$K,11,0)-1,0,SUM(OFFSET(スキル!$A$2,MATCH(A242,スキル!$A$3:$A$1048576,0),F242+4,1,5-F242)))))</f>
        <v/>
      </c>
      <c r="M242" s="15">
        <f>IF(F242="",VLOOKUP(A242,スキル!$A:$K,10,0),IF(F242=VLOOKUP(A242,スキル!$A:$K,11,0),"Ｘ",K242+L242))</f>
        <v>36</v>
      </c>
      <c r="N242" s="15">
        <f>IF(C242="イベ","-",VLOOKUP(A242,スキル!$A:$K,10,0)*IF(C242="ハピ",10000,30000))</f>
        <v>1080000</v>
      </c>
      <c r="O242" s="15">
        <f t="shared" si="1"/>
        <v>0</v>
      </c>
      <c r="P242" s="15">
        <f>IF(C242="イベ","-",IF(F242=VLOOKUP(A242,スキル!$A:$K,11,0),0,IF(C242="ハピ",M242*10000,M242*30000)))</f>
        <v>1080000</v>
      </c>
      <c r="Q242" s="15" t="str">
        <f>VLOOKUP(A242,スキル!$A$3:$M$1000,13,0)</f>
        <v>下から糸でツムを絡めてまとめて消せるよ！</v>
      </c>
    </row>
    <row r="243" spans="1:17" ht="18" customHeight="1">
      <c r="A243" s="19">
        <v>241</v>
      </c>
      <c r="B243" s="20"/>
      <c r="C243" s="20" t="s">
        <v>49</v>
      </c>
      <c r="D243" s="20" t="s">
        <v>382</v>
      </c>
      <c r="E243" s="8" t="str">
        <f t="shared" si="0"/>
        <v>イベス</v>
      </c>
      <c r="F243" s="15">
        <v>3</v>
      </c>
      <c r="G243" s="15"/>
      <c r="H243" s="15" t="str">
        <f>IF(F243="","",IF(F243=VLOOKUP(A243,スキル!$A:$K,11,0),"ス",VLOOKUP(A243,スキル!$A:$J,F243+4,FALSE)))</f>
        <v>ス</v>
      </c>
      <c r="I243" s="15" t="str">
        <f>IF(F243="","",IF(F243=VLOOKUP(A243,スキル!$A:$K,11,0),"キ",100/H243))</f>
        <v>キ</v>
      </c>
      <c r="J243" s="15" t="str">
        <f>IF(F243="","",IF(F243=VLOOKUP(A243,スキル!$A:$K,11,0),"ル",ROUND(G243/I243,1)))</f>
        <v>ル</v>
      </c>
      <c r="K243" s="15" t="str">
        <f>IF(F243="","",IF(F243=VLOOKUP(A243,スキル!$A:$K,11,0),"Ｍ",ROUND(H243-J243,0)))</f>
        <v>Ｍ</v>
      </c>
      <c r="L243" s="15" t="str">
        <f ca="1">IF(F243="","",IF(F243=VLOOKUP(A243,スキル!$A:$K,11,0),"Ａ",IF(F243=VLOOKUP(A243,スキル!$A:$K,11,0)-1,0,SUM(OFFSET(スキル!$A$2,MATCH(A243,スキル!$A$3:$A$1048576,0),F243+4,1,5-F243)))))</f>
        <v>Ａ</v>
      </c>
      <c r="M243" s="15" t="str">
        <f>IF(F243="",VLOOKUP(A243,スキル!$A:$K,10,0),IF(F243=VLOOKUP(A243,スキル!$A:$K,11,0),"Ｘ",K243+L243))</f>
        <v>Ｘ</v>
      </c>
      <c r="N243" s="15" t="str">
        <f>IF(C243="イベ","-",VLOOKUP(A243,スキル!$A:$K,10,0)*IF(C243="ハピ",10000,30000))</f>
        <v>-</v>
      </c>
      <c r="O243" s="15" t="str">
        <f t="shared" si="1"/>
        <v>-</v>
      </c>
      <c r="P243" s="15" t="str">
        <f>IF(C243="イベ","-",IF(F243=VLOOKUP(A243,スキル!$A:$K,11,0),0,IF(C243="ハピ",M243*10000,M243*30000)))</f>
        <v>-</v>
      </c>
      <c r="Q243" s="15" t="str">
        <f>VLOOKUP(A243,スキル!$A$3:$M$1000,13,0)</f>
        <v>数ヶ所でまとまってツムを消すよ！</v>
      </c>
    </row>
    <row r="244" spans="1:17" ht="18" customHeight="1">
      <c r="A244" s="13">
        <v>242</v>
      </c>
      <c r="B244" s="14"/>
      <c r="C244" s="14" t="s">
        <v>46</v>
      </c>
      <c r="D244" s="14" t="s">
        <v>383</v>
      </c>
      <c r="E244" s="8" t="str">
        <f t="shared" si="0"/>
        <v>期間4</v>
      </c>
      <c r="F244" s="15">
        <v>3</v>
      </c>
      <c r="G244" s="15">
        <v>0</v>
      </c>
      <c r="H244" s="15">
        <f>IF(F244="","",IF(F244=VLOOKUP(A244,スキル!$A:$K,11,0),"ス",VLOOKUP(A244,スキル!$A:$J,F244+4,FALSE)))</f>
        <v>4</v>
      </c>
      <c r="I244" s="15">
        <f>IF(F244="","",IF(F244=VLOOKUP(A244,スキル!$A:$K,11,0),"キ",100/H244))</f>
        <v>25</v>
      </c>
      <c r="J244" s="15">
        <f>IF(F244="","",IF(F244=VLOOKUP(A244,スキル!$A:$K,11,0),"ル",ROUND(G244/I244,1)))</f>
        <v>0</v>
      </c>
      <c r="K244" s="15">
        <f>IF(F244="","",IF(F244=VLOOKUP(A244,スキル!$A:$K,11,0),"Ｍ",ROUND(H244-J244,0)))</f>
        <v>4</v>
      </c>
      <c r="L244" s="15">
        <f ca="1">IF(F244="","",IF(F244=VLOOKUP(A244,スキル!$A:$K,11,0),"Ａ",IF(F244=VLOOKUP(A244,スキル!$A:$K,11,0)-1,0,SUM(OFFSET(スキル!$A$2,MATCH(A244,スキル!$A$3:$A$1048576,0),F244+4,1,5-F244)))))</f>
        <v>21</v>
      </c>
      <c r="M244" s="15">
        <f ca="1">IF(F244="",VLOOKUP(A244,スキル!$A:$K,10,0),IF(F244=VLOOKUP(A244,スキル!$A:$K,11,0),"Ｘ",K244+L244))</f>
        <v>25</v>
      </c>
      <c r="N244" s="15">
        <f>IF(C244="イベ","-",VLOOKUP(A244,スキル!$A:$K,10,0)*IF(C244="ハピ",10000,30000))</f>
        <v>870000</v>
      </c>
      <c r="O244" s="15">
        <f t="shared" ca="1" si="1"/>
        <v>120000</v>
      </c>
      <c r="P244" s="15">
        <f ca="1">IF(C244="イベ","-",IF(F244=VLOOKUP(A244,スキル!$A:$K,11,0),0,IF(C244="ハピ",M244*10000,M244*30000)))</f>
        <v>750000</v>
      </c>
      <c r="Q244" s="15" t="str">
        <f>VLOOKUP(A244,スキル!$A$3:$M$1000,13,0)</f>
        <v>少しの間 3種類だけになるよ！</v>
      </c>
    </row>
    <row r="245" spans="1:17" ht="18" customHeight="1">
      <c r="A245" s="13">
        <v>243</v>
      </c>
      <c r="B245" s="14"/>
      <c r="C245" s="14" t="s">
        <v>46</v>
      </c>
      <c r="D245" s="14" t="s">
        <v>385</v>
      </c>
      <c r="E245" s="8" t="str">
        <f t="shared" si="0"/>
        <v>期間2</v>
      </c>
      <c r="F245" s="15">
        <v>2</v>
      </c>
      <c r="G245" s="15">
        <v>0</v>
      </c>
      <c r="H245" s="15">
        <f>IF(F245="","",IF(F245=VLOOKUP(A245,スキル!$A:$K,11,0),"ス",VLOOKUP(A245,スキル!$A:$J,F245+4,FALSE)))</f>
        <v>2</v>
      </c>
      <c r="I245" s="15">
        <f>IF(F245="","",IF(F245=VLOOKUP(A245,スキル!$A:$K,11,0),"キ",100/H245))</f>
        <v>50</v>
      </c>
      <c r="J245" s="15">
        <f>IF(F245="","",IF(F245=VLOOKUP(A245,スキル!$A:$K,11,0),"ル",ROUND(G245/I245,1)))</f>
        <v>0</v>
      </c>
      <c r="K245" s="15">
        <f>IF(F245="","",IF(F245=VLOOKUP(A245,スキル!$A:$K,11,0),"Ｍ",ROUND(H245-J245,0)))</f>
        <v>2</v>
      </c>
      <c r="L245" s="15">
        <f ca="1">IF(F245="","",IF(F245=VLOOKUP(A245,スキル!$A:$K,11,0),"Ａ",IF(F245=VLOOKUP(A245,スキル!$A:$K,11,0)-1,0,SUM(OFFSET(スキル!$A$2,MATCH(A245,スキル!$A$3:$A$1048576,0),F245+4,1,5-F245)))))</f>
        <v>25</v>
      </c>
      <c r="M245" s="15">
        <f ca="1">IF(F245="",VLOOKUP(A245,スキル!$A:$K,10,0),IF(F245=VLOOKUP(A245,スキル!$A:$K,11,0),"Ｘ",K245+L245))</f>
        <v>27</v>
      </c>
      <c r="N245" s="15">
        <f>IF(C245="イベ","-",VLOOKUP(A245,スキル!$A:$K,10,0)*IF(C245="ハピ",10000,30000))</f>
        <v>870000</v>
      </c>
      <c r="O245" s="15">
        <f t="shared" ca="1" si="1"/>
        <v>60000</v>
      </c>
      <c r="P245" s="15">
        <f ca="1">IF(C245="イベ","-",IF(F245=VLOOKUP(A245,スキル!$A:$K,11,0),0,IF(C245="ハピ",M245*10000,M245*30000)))</f>
        <v>810000</v>
      </c>
      <c r="Q245" s="15" t="str">
        <f>VLOOKUP(A245,スキル!$A$3:$M$1000,13,0)</f>
        <v>横ライン状にツムを消すよ！</v>
      </c>
    </row>
    <row r="246" spans="1:17" ht="18" customHeight="1">
      <c r="A246" s="13">
        <v>244</v>
      </c>
      <c r="B246" s="14"/>
      <c r="C246" s="14" t="s">
        <v>46</v>
      </c>
      <c r="D246" s="14" t="s">
        <v>386</v>
      </c>
      <c r="E246" s="8" t="str">
        <f t="shared" si="0"/>
        <v>期間</v>
      </c>
      <c r="F246" s="15"/>
      <c r="G246" s="15"/>
      <c r="H246" s="15" t="str">
        <f>IF(F246="","",IF(F246=VLOOKUP(A246,スキル!$A:$K,11,0),"ス",VLOOKUP(A246,スキル!$A:$J,F246+4,FALSE)))</f>
        <v/>
      </c>
      <c r="I246" s="15" t="str">
        <f>IF(F246="","",IF(F246=VLOOKUP(A246,スキル!$A:$K,11,0),"キ",100/H246))</f>
        <v/>
      </c>
      <c r="J246" s="15" t="str">
        <f>IF(F246="","",IF(F246=VLOOKUP(A246,スキル!$A:$K,11,0),"ル",ROUND(G246/I246,1)))</f>
        <v/>
      </c>
      <c r="K246" s="15" t="str">
        <f>IF(F246="","",IF(F246=VLOOKUP(A246,スキル!$A:$K,11,0),"Ｍ",ROUND(H246-J246,0)))</f>
        <v/>
      </c>
      <c r="L246" s="15" t="str">
        <f ca="1">IF(F246="","",IF(F246=VLOOKUP(A246,スキル!$A:$K,11,0),"Ａ",IF(F246=VLOOKUP(A246,スキル!$A:$K,11,0)-1,0,SUM(OFFSET(スキル!$A$2,MATCH(A246,スキル!$A$3:$A$1048576,0),F246+4,1,5-F246)))))</f>
        <v/>
      </c>
      <c r="M246" s="15">
        <f>IF(F246="",VLOOKUP(A246,スキル!$A:$K,10,0),IF(F246=VLOOKUP(A246,スキル!$A:$K,11,0),"Ｘ",K246+L246))</f>
        <v>36</v>
      </c>
      <c r="N246" s="15">
        <f>IF(C246="イベ","-",VLOOKUP(A246,スキル!$A:$K,10,0)*IF(C246="ハピ",10000,30000))</f>
        <v>1080000</v>
      </c>
      <c r="O246" s="15">
        <f t="shared" si="1"/>
        <v>0</v>
      </c>
      <c r="P246" s="15">
        <f>IF(C246="イベ","-",IF(F246=VLOOKUP(A246,スキル!$A:$K,11,0),0,IF(C246="ハピ",M246*10000,M246*30000)))</f>
        <v>1080000</v>
      </c>
      <c r="Q246" s="15" t="str">
        <f>VLOOKUP(A246,スキル!$A$3:$M$1000,13,0)</f>
        <v>画面中央のツムをまとめて消すよ！</v>
      </c>
    </row>
    <row r="247" spans="1:17" ht="18" customHeight="1">
      <c r="A247" s="13">
        <v>245</v>
      </c>
      <c r="B247" s="14"/>
      <c r="C247" s="14" t="s">
        <v>46</v>
      </c>
      <c r="D247" s="14" t="s">
        <v>387</v>
      </c>
      <c r="E247" s="8" t="str">
        <f t="shared" si="0"/>
        <v>期間1</v>
      </c>
      <c r="F247" s="15">
        <v>1</v>
      </c>
      <c r="G247" s="15">
        <v>0</v>
      </c>
      <c r="H247" s="15">
        <f>IF(F247="","",IF(F247=VLOOKUP(A247,スキル!$A:$K,11,0),"ス",VLOOKUP(A247,スキル!$A:$J,F247+4,FALSE)))</f>
        <v>1</v>
      </c>
      <c r="I247" s="15">
        <f>IF(F247="","",IF(F247=VLOOKUP(A247,スキル!$A:$K,11,0),"キ",100/H247))</f>
        <v>100</v>
      </c>
      <c r="J247" s="15">
        <f>IF(F247="","",IF(F247=VLOOKUP(A247,スキル!$A:$K,11,0),"ル",ROUND(G247/I247,1)))</f>
        <v>0</v>
      </c>
      <c r="K247" s="15">
        <f>IF(F247="","",IF(F247=VLOOKUP(A247,スキル!$A:$K,11,0),"Ｍ",ROUND(H247-J247,0)))</f>
        <v>1</v>
      </c>
      <c r="L247" s="15">
        <f ca="1">IF(F247="","",IF(F247=VLOOKUP(A247,スキル!$A:$K,11,0),"Ａ",IF(F247=VLOOKUP(A247,スキル!$A:$K,11,0)-1,0,SUM(OFFSET(スキル!$A$2,MATCH(A247,スキル!$A$3:$A$1048576,0),F247+4,1,5-F247)))))</f>
        <v>30</v>
      </c>
      <c r="M247" s="15">
        <f ca="1">IF(F247="",VLOOKUP(A247,スキル!$A:$K,10,0),IF(F247=VLOOKUP(A247,スキル!$A:$K,11,0),"Ｘ",K247+L247))</f>
        <v>31</v>
      </c>
      <c r="N247" s="15">
        <f>IF(C247="イベ","-",VLOOKUP(A247,スキル!$A:$K,10,0)*IF(C247="ハピ",10000,30000))</f>
        <v>960000</v>
      </c>
      <c r="O247" s="15">
        <f t="shared" ca="1" si="1"/>
        <v>30000</v>
      </c>
      <c r="P247" s="15">
        <f ca="1">IF(C247="イベ","-",IF(F247=VLOOKUP(A247,スキル!$A:$K,11,0),0,IF(C247="ハピ",M247*10000,M247*30000)))</f>
        <v>930000</v>
      </c>
      <c r="Q247" s="15" t="str">
        <f>VLOOKUP(A247,スキル!$A$3:$M$1000,13,0)</f>
        <v>高得点エリックがでて少しの間アリエルも高得点になるよ！</v>
      </c>
    </row>
    <row r="248" spans="1:17" ht="18" customHeight="1">
      <c r="A248" s="13">
        <v>246</v>
      </c>
      <c r="B248" s="14"/>
      <c r="C248" s="14" t="s">
        <v>46</v>
      </c>
      <c r="D248" s="14" t="s">
        <v>389</v>
      </c>
      <c r="E248" s="8" t="str">
        <f t="shared" si="0"/>
        <v>期間4</v>
      </c>
      <c r="F248" s="15">
        <v>3</v>
      </c>
      <c r="G248" s="15">
        <v>50</v>
      </c>
      <c r="H248" s="15">
        <f>IF(F248="","",IF(F248=VLOOKUP(A248,スキル!$A:$K,11,0),"ス",VLOOKUP(A248,スキル!$A:$J,F248+4,FALSE)))</f>
        <v>4</v>
      </c>
      <c r="I248" s="15">
        <f>IF(F248="","",IF(F248=VLOOKUP(A248,スキル!$A:$K,11,0),"キ",100/H248))</f>
        <v>25</v>
      </c>
      <c r="J248" s="15">
        <f>IF(F248="","",IF(F248=VLOOKUP(A248,スキル!$A:$K,11,0),"ル",ROUND(G248/I248,1)))</f>
        <v>2</v>
      </c>
      <c r="K248" s="15">
        <f>IF(F248="","",IF(F248=VLOOKUP(A248,スキル!$A:$K,11,0),"Ｍ",ROUND(H248-J248,0)))</f>
        <v>2</v>
      </c>
      <c r="L248" s="15">
        <f ca="1">IF(F248="","",IF(F248=VLOOKUP(A248,スキル!$A:$K,11,0),"Ａ",IF(F248=VLOOKUP(A248,スキル!$A:$K,11,0)-1,0,SUM(OFFSET(スキル!$A$2,MATCH(A248,スキル!$A$3:$A$1048576,0),F248+4,1,5-F248)))))</f>
        <v>21</v>
      </c>
      <c r="M248" s="15">
        <f ca="1">IF(F248="",VLOOKUP(A248,スキル!$A:$K,10,0),IF(F248=VLOOKUP(A248,スキル!$A:$K,11,0),"Ｘ",K248+L248))</f>
        <v>23</v>
      </c>
      <c r="N248" s="15">
        <f>IF(C248="イベ","-",VLOOKUP(A248,スキル!$A:$K,10,0)*IF(C248="ハピ",10000,30000))</f>
        <v>870000</v>
      </c>
      <c r="O248" s="15">
        <f t="shared" ca="1" si="1"/>
        <v>180000</v>
      </c>
      <c r="P248" s="15">
        <f ca="1">IF(C248="イベ","-",IF(F248=VLOOKUP(A248,スキル!$A:$K,11,0),0,IF(C248="ハピ",M248*10000,M248*30000)))</f>
        <v>690000</v>
      </c>
      <c r="Q248" s="15" t="str">
        <f>VLOOKUP(A248,スキル!$A$3:$M$1000,13,0)</f>
        <v>縦ライン状にツムを消すよ！</v>
      </c>
    </row>
    <row r="249" spans="1:17" ht="18" customHeight="1">
      <c r="A249" s="13">
        <v>247</v>
      </c>
      <c r="B249" s="14"/>
      <c r="C249" s="14" t="s">
        <v>46</v>
      </c>
      <c r="D249" s="14" t="s">
        <v>390</v>
      </c>
      <c r="E249" s="8" t="str">
        <f t="shared" si="0"/>
        <v>期間4</v>
      </c>
      <c r="F249" s="15">
        <v>3</v>
      </c>
      <c r="G249" s="15">
        <v>0</v>
      </c>
      <c r="H249" s="15">
        <f>IF(F249="","",IF(F249=VLOOKUP(A249,スキル!$A:$K,11,0),"ス",VLOOKUP(A249,スキル!$A:$J,F249+4,FALSE)))</f>
        <v>4</v>
      </c>
      <c r="I249" s="15">
        <f>IF(F249="","",IF(F249=VLOOKUP(A249,スキル!$A:$K,11,0),"キ",100/H249))</f>
        <v>25</v>
      </c>
      <c r="J249" s="15">
        <f>IF(F249="","",IF(F249=VLOOKUP(A249,スキル!$A:$K,11,0),"ル",ROUND(G249/I249,1)))</f>
        <v>0</v>
      </c>
      <c r="K249" s="15">
        <f>IF(F249="","",IF(F249=VLOOKUP(A249,スキル!$A:$K,11,0),"Ｍ",ROUND(H249-J249,0)))</f>
        <v>4</v>
      </c>
      <c r="L249" s="15">
        <f ca="1">IF(F249="","",IF(F249=VLOOKUP(A249,スキル!$A:$K,11,0),"Ａ",IF(F249=VLOOKUP(A249,スキル!$A:$K,11,0)-1,0,SUM(OFFSET(スキル!$A$2,MATCH(A249,スキル!$A$3:$A$1048576,0),F249+4,1,5-F249)))))</f>
        <v>24</v>
      </c>
      <c r="M249" s="15">
        <f ca="1">IF(F249="",VLOOKUP(A249,スキル!$A:$K,10,0),IF(F249=VLOOKUP(A249,スキル!$A:$K,11,0),"Ｘ",K249+L249))</f>
        <v>28</v>
      </c>
      <c r="N249" s="15">
        <f>IF(C249="イベ","-",VLOOKUP(A249,スキル!$A:$K,10,0)*IF(C249="ハピ",10000,30000))</f>
        <v>960000</v>
      </c>
      <c r="O249" s="15">
        <f t="shared" ca="1" si="1"/>
        <v>120000</v>
      </c>
      <c r="P249" s="15">
        <f ca="1">IF(C249="イベ","-",IF(F249=VLOOKUP(A249,スキル!$A:$K,11,0),0,IF(C249="ハピ",M249*10000,M249*30000)))</f>
        <v>840000</v>
      </c>
      <c r="Q249" s="15" t="str">
        <f>VLOOKUP(A249,スキル!$A$3:$M$1000,13,0)</f>
        <v>数ヶ所でまとまってツムを消すよ！</v>
      </c>
    </row>
    <row r="250" spans="1:17" ht="18" customHeight="1">
      <c r="A250" s="13">
        <v>248</v>
      </c>
      <c r="B250" s="14"/>
      <c r="C250" s="14" t="s">
        <v>46</v>
      </c>
      <c r="D250" s="14" t="s">
        <v>391</v>
      </c>
      <c r="E250" s="8" t="str">
        <f t="shared" si="0"/>
        <v>期間4</v>
      </c>
      <c r="F250" s="15">
        <v>3</v>
      </c>
      <c r="G250" s="15">
        <v>25</v>
      </c>
      <c r="H250" s="15">
        <f>IF(F250="","",IF(F250=VLOOKUP(A250,スキル!$A:$K,11,0),"ス",VLOOKUP(A250,スキル!$A:$J,F250+4,FALSE)))</f>
        <v>4</v>
      </c>
      <c r="I250" s="15">
        <f>IF(F250="","",IF(F250=VLOOKUP(A250,スキル!$A:$K,11,0),"キ",100/H250))</f>
        <v>25</v>
      </c>
      <c r="J250" s="15">
        <f>IF(F250="","",IF(F250=VLOOKUP(A250,スキル!$A:$K,11,0),"ル",ROUND(G250/I250,1)))</f>
        <v>1</v>
      </c>
      <c r="K250" s="15">
        <f>IF(F250="","",IF(F250=VLOOKUP(A250,スキル!$A:$K,11,0),"Ｍ",ROUND(H250-J250,0)))</f>
        <v>3</v>
      </c>
      <c r="L250" s="15">
        <f ca="1">IF(F250="","",IF(F250=VLOOKUP(A250,スキル!$A:$K,11,0),"Ａ",IF(F250=VLOOKUP(A250,スキル!$A:$K,11,0)-1,0,SUM(OFFSET(スキル!$A$2,MATCH(A250,スキル!$A$3:$A$1048576,0),F250+4,1,5-F250)))))</f>
        <v>21</v>
      </c>
      <c r="M250" s="15">
        <f ca="1">IF(F250="",VLOOKUP(A250,スキル!$A:$K,10,0),IF(F250=VLOOKUP(A250,スキル!$A:$K,11,0),"Ｘ",K250+L250))</f>
        <v>24</v>
      </c>
      <c r="N250" s="15">
        <f>IF(C250="イベ","-",VLOOKUP(A250,スキル!$A:$K,10,0)*IF(C250="ハピ",10000,30000))</f>
        <v>870000</v>
      </c>
      <c r="O250" s="15">
        <f t="shared" ca="1" si="1"/>
        <v>150000</v>
      </c>
      <c r="P250" s="15">
        <f ca="1">IF(C250="イベ","-",IF(F250=VLOOKUP(A250,スキル!$A:$K,11,0),0,IF(C250="ハピ",M250*10000,M250*30000)))</f>
        <v>720000</v>
      </c>
      <c r="Q250" s="15" t="str">
        <f>VLOOKUP(A250,スキル!$A$3:$M$1000,13,0)</f>
        <v>ランダムでツムが鬼火に変化　鬼火はまとめて消せるよ！</v>
      </c>
    </row>
    <row r="251" spans="1:17" ht="18" customHeight="1">
      <c r="A251" s="13">
        <v>249</v>
      </c>
      <c r="B251" s="14"/>
      <c r="C251" s="14" t="s">
        <v>46</v>
      </c>
      <c r="D251" s="14" t="s">
        <v>393</v>
      </c>
      <c r="E251" s="8" t="str">
        <f t="shared" si="0"/>
        <v>期間4</v>
      </c>
      <c r="F251" s="15">
        <v>3</v>
      </c>
      <c r="G251" s="15">
        <v>75</v>
      </c>
      <c r="H251" s="15">
        <f>IF(F251="","",IF(F251=VLOOKUP(A251,スキル!$A:$K,11,0),"ス",VLOOKUP(A251,スキル!$A:$J,F251+4,FALSE)))</f>
        <v>4</v>
      </c>
      <c r="I251" s="15">
        <f>IF(F251="","",IF(F251=VLOOKUP(A251,スキル!$A:$K,11,0),"キ",100/H251))</f>
        <v>25</v>
      </c>
      <c r="J251" s="15">
        <f>IF(F251="","",IF(F251=VLOOKUP(A251,スキル!$A:$K,11,0),"ル",ROUND(G251/I251,1)))</f>
        <v>3</v>
      </c>
      <c r="K251" s="15">
        <f>IF(F251="","",IF(F251=VLOOKUP(A251,スキル!$A:$K,11,0),"Ｍ",ROUND(H251-J251,0)))</f>
        <v>1</v>
      </c>
      <c r="L251" s="15">
        <f ca="1">IF(F251="","",IF(F251=VLOOKUP(A251,スキル!$A:$K,11,0),"Ａ",IF(F251=VLOOKUP(A251,スキル!$A:$K,11,0)-1,0,SUM(OFFSET(スキル!$A$2,MATCH(A251,スキル!$A$3:$A$1048576,0),F251+4,1,5-F251)))))</f>
        <v>21</v>
      </c>
      <c r="M251" s="15">
        <f ca="1">IF(F251="",VLOOKUP(A251,スキル!$A:$K,10,0),IF(F251=VLOOKUP(A251,スキル!$A:$K,11,0),"Ｘ",K251+L251))</f>
        <v>22</v>
      </c>
      <c r="N251" s="15">
        <f>IF(C251="イベ","-",VLOOKUP(A251,スキル!$A:$K,10,0)*IF(C251="ハピ",10000,30000))</f>
        <v>870000</v>
      </c>
      <c r="O251" s="15">
        <f t="shared" ca="1" si="1"/>
        <v>210000</v>
      </c>
      <c r="P251" s="15">
        <f ca="1">IF(C251="イベ","-",IF(F251=VLOOKUP(A251,スキル!$A:$K,11,0),0,IF(C251="ハピ",M251*10000,M251*30000)))</f>
        <v>660000</v>
      </c>
      <c r="Q251" s="15" t="str">
        <f>VLOOKUP(A251,スキル!$A$3:$M$1000,13,0)</f>
        <v>斜めライン状にツムを消すよ！</v>
      </c>
    </row>
    <row r="252" spans="1:17" ht="18" customHeight="1">
      <c r="A252" s="13">
        <v>250</v>
      </c>
      <c r="B252" s="14"/>
      <c r="C252" s="14" t="s">
        <v>49</v>
      </c>
      <c r="D252" s="14" t="s">
        <v>394</v>
      </c>
      <c r="E252" s="8" t="str">
        <f t="shared" si="0"/>
        <v>イベ</v>
      </c>
      <c r="F252" s="15"/>
      <c r="G252" s="15"/>
      <c r="H252" s="15" t="str">
        <f>IF(F252="","",IF(F252=VLOOKUP(A252,スキル!$A:$K,11,0),"ス",VLOOKUP(A252,スキル!$A:$J,F252+4,FALSE)))</f>
        <v/>
      </c>
      <c r="I252" s="15" t="str">
        <f>IF(F252="","",IF(F252=VLOOKUP(A252,スキル!$A:$K,11,0),"キ",100/H252))</f>
        <v/>
      </c>
      <c r="J252" s="15" t="str">
        <f>IF(F252="","",IF(F252=VLOOKUP(A252,スキル!$A:$K,11,0),"ル",ROUND(G252/I252,1)))</f>
        <v/>
      </c>
      <c r="K252" s="15" t="str">
        <f>IF(F252="","",IF(F252=VLOOKUP(A252,スキル!$A:$K,11,0),"Ｍ",ROUND(H252-J252,0)))</f>
        <v/>
      </c>
      <c r="L252" s="15" t="str">
        <f ca="1">IF(F252="","",IF(F252=VLOOKUP(A252,スキル!$A:$K,11,0),"Ａ",IF(F252=VLOOKUP(A252,スキル!$A:$K,11,0)-1,0,SUM(OFFSET(スキル!$A$2,MATCH(A252,スキル!$A$3:$A$1048576,0),F252+4,1,5-F252)))))</f>
        <v/>
      </c>
      <c r="M252" s="15">
        <f>IF(F252="",VLOOKUP(A252,スキル!$A:$K,10,0),IF(F252=VLOOKUP(A252,スキル!$A:$K,11,0),"Ｘ",K252+L252))</f>
        <v>27</v>
      </c>
      <c r="N252" s="15" t="str">
        <f>IF(C252="イベ","-",VLOOKUP(A252,スキル!$A:$K,10,0)*IF(C252="ハピ",10000,30000))</f>
        <v>-</v>
      </c>
      <c r="O252" s="15" t="str">
        <f t="shared" si="1"/>
        <v>-</v>
      </c>
      <c r="P252" s="15" t="str">
        <f>IF(C252="イベ","-",IF(F252=VLOOKUP(A252,スキル!$A:$K,11,0),0,IF(C252="ハピ",M252*10000,M252*30000)))</f>
        <v>-</v>
      </c>
      <c r="Q252" s="15" t="str">
        <f>VLOOKUP(A252,スキル!$A$3:$M$1000,13,0)</f>
        <v>縦ライン状にストームトルーパーが増えるよ！</v>
      </c>
    </row>
    <row r="253" spans="1:17" ht="18" customHeight="1">
      <c r="A253" s="13">
        <v>251</v>
      </c>
      <c r="B253" s="14"/>
      <c r="C253" s="14" t="s">
        <v>46</v>
      </c>
      <c r="D253" s="14" t="s">
        <v>396</v>
      </c>
      <c r="E253" s="8" t="str">
        <f t="shared" si="0"/>
        <v>期間4</v>
      </c>
      <c r="F253" s="15">
        <v>3</v>
      </c>
      <c r="G253" s="15">
        <v>0</v>
      </c>
      <c r="H253" s="15">
        <f>IF(F253="","",IF(F253=VLOOKUP(A253,スキル!$A:$K,11,0),"ス",VLOOKUP(A253,スキル!$A:$J,F253+4,FALSE)))</f>
        <v>4</v>
      </c>
      <c r="I253" s="15">
        <f>IF(F253="","",IF(F253=VLOOKUP(A253,スキル!$A:$K,11,0),"キ",100/H253))</f>
        <v>25</v>
      </c>
      <c r="J253" s="15">
        <f>IF(F253="","",IF(F253=VLOOKUP(A253,スキル!$A:$K,11,0),"ル",ROUND(G253/I253,1)))</f>
        <v>0</v>
      </c>
      <c r="K253" s="15">
        <f>IF(F253="","",IF(F253=VLOOKUP(A253,スキル!$A:$K,11,0),"Ｍ",ROUND(H253-J253,0)))</f>
        <v>4</v>
      </c>
      <c r="L253" s="15">
        <f ca="1">IF(F253="","",IF(F253=VLOOKUP(A253,スキル!$A:$K,11,0),"Ａ",IF(F253=VLOOKUP(A253,スキル!$A:$K,11,0)-1,0,SUM(OFFSET(スキル!$A$2,MATCH(A253,スキル!$A$3:$A$1048576,0),F253+4,1,5-F253)))))</f>
        <v>28</v>
      </c>
      <c r="M253" s="15">
        <f ca="1">IF(F253="",VLOOKUP(A253,スキル!$A:$K,10,0),IF(F253=VLOOKUP(A253,スキル!$A:$K,11,0),"Ｘ",K253+L253))</f>
        <v>32</v>
      </c>
      <c r="N253" s="15">
        <f>IF(C253="イベ","-",VLOOKUP(A253,スキル!$A:$K,10,0)*IF(C253="ハピ",10000,30000))</f>
        <v>1080000</v>
      </c>
      <c r="O253" s="15">
        <f t="shared" ca="1" si="1"/>
        <v>120000</v>
      </c>
      <c r="P253" s="15">
        <f ca="1">IF(C253="イベ","-",IF(F253=VLOOKUP(A253,スキル!$A:$K,11,0),0,IF(C253="ハピ",M253*10000,M253*30000)))</f>
        <v>960000</v>
      </c>
      <c r="Q253" s="15" t="str">
        <f>VLOOKUP(A253,スキル!$A$3:$M$1000,13,0)</f>
        <v>使うたびに何が起こるかわからない！</v>
      </c>
    </row>
    <row r="254" spans="1:17" ht="18" customHeight="1">
      <c r="A254" s="13">
        <v>252</v>
      </c>
      <c r="B254" s="14"/>
      <c r="C254" s="14" t="s">
        <v>46</v>
      </c>
      <c r="D254" s="14" t="s">
        <v>397</v>
      </c>
      <c r="E254" s="8" t="str">
        <f t="shared" si="0"/>
        <v>期間8</v>
      </c>
      <c r="F254" s="15">
        <v>4</v>
      </c>
      <c r="G254" s="15">
        <v>0</v>
      </c>
      <c r="H254" s="15">
        <f>IF(F254="","",IF(F254=VLOOKUP(A254,スキル!$A:$K,11,0),"ス",VLOOKUP(A254,スキル!$A:$J,F254+4,FALSE)))</f>
        <v>8</v>
      </c>
      <c r="I254" s="15">
        <f>IF(F254="","",IF(F254=VLOOKUP(A254,スキル!$A:$K,11,0),"キ",100/H254))</f>
        <v>12.5</v>
      </c>
      <c r="J254" s="15">
        <f>IF(F254="","",IF(F254=VLOOKUP(A254,スキル!$A:$K,11,0),"ル",ROUND(G254/I254,1)))</f>
        <v>0</v>
      </c>
      <c r="K254" s="15">
        <f>IF(F254="","",IF(F254=VLOOKUP(A254,スキル!$A:$K,11,0),"Ｍ",ROUND(H254-J254,0)))</f>
        <v>8</v>
      </c>
      <c r="L254" s="15">
        <f ca="1">IF(F254="","",IF(F254=VLOOKUP(A254,スキル!$A:$K,11,0),"Ａ",IF(F254=VLOOKUP(A254,スキル!$A:$K,11,0)-1,0,SUM(OFFSET(スキル!$A$2,MATCH(A254,スキル!$A$3:$A$1048576,0),F254+4,1,5-F254)))))</f>
        <v>20</v>
      </c>
      <c r="M254" s="15">
        <f ca="1">IF(F254="",VLOOKUP(A254,スキル!$A:$K,10,0),IF(F254=VLOOKUP(A254,スキル!$A:$K,11,0),"Ｘ",K254+L254))</f>
        <v>28</v>
      </c>
      <c r="N254" s="15">
        <f>IF(C254="イベ","-",VLOOKUP(A254,スキル!$A:$K,10,0)*IF(C254="ハピ",10000,30000))</f>
        <v>1080000</v>
      </c>
      <c r="O254" s="15">
        <f t="shared" ca="1" si="1"/>
        <v>240000</v>
      </c>
      <c r="P254" s="15">
        <f ca="1">IF(C254="イベ","-",IF(F254=VLOOKUP(A254,スキル!$A:$K,11,0),0,IF(C254="ハピ",M254*10000,M254*30000)))</f>
        <v>840000</v>
      </c>
      <c r="Q254" s="15" t="str">
        <f>VLOOKUP(A254,スキル!$A$3:$M$1000,13,0)</f>
        <v>縦ライン状にツムを消すよ！</v>
      </c>
    </row>
    <row r="255" spans="1:17" ht="18" customHeight="1">
      <c r="A255" s="13">
        <v>253</v>
      </c>
      <c r="B255" s="14"/>
      <c r="C255" s="14" t="s">
        <v>46</v>
      </c>
      <c r="D255" s="14" t="s">
        <v>398</v>
      </c>
      <c r="E255" s="8" t="str">
        <f t="shared" si="0"/>
        <v>期間4</v>
      </c>
      <c r="F255" s="15">
        <v>3</v>
      </c>
      <c r="G255" s="15">
        <v>50</v>
      </c>
      <c r="H255" s="15">
        <f>IF(F255="","",IF(F255=VLOOKUP(A255,スキル!$A:$K,11,0),"ス",VLOOKUP(A255,スキル!$A:$J,F255+4,FALSE)))</f>
        <v>4</v>
      </c>
      <c r="I255" s="15">
        <f>IF(F255="","",IF(F255=VLOOKUP(A255,スキル!$A:$K,11,0),"キ",100/H255))</f>
        <v>25</v>
      </c>
      <c r="J255" s="15">
        <f>IF(F255="","",IF(F255=VLOOKUP(A255,スキル!$A:$K,11,0),"ル",ROUND(G255/I255,1)))</f>
        <v>2</v>
      </c>
      <c r="K255" s="15">
        <f>IF(F255="","",IF(F255=VLOOKUP(A255,スキル!$A:$K,11,0),"Ｍ",ROUND(H255-J255,0)))</f>
        <v>2</v>
      </c>
      <c r="L255" s="15">
        <f ca="1">IF(F255="","",IF(F255=VLOOKUP(A255,スキル!$A:$K,11,0),"Ａ",IF(F255=VLOOKUP(A255,スキル!$A:$K,11,0)-1,0,SUM(OFFSET(スキル!$A$2,MATCH(A255,スキル!$A$3:$A$1048576,0),F255+4,1,5-F255)))))</f>
        <v>21</v>
      </c>
      <c r="M255" s="15">
        <f ca="1">IF(F255="",VLOOKUP(A255,スキル!$A:$K,10,0),IF(F255=VLOOKUP(A255,スキル!$A:$K,11,0),"Ｘ",K255+L255))</f>
        <v>23</v>
      </c>
      <c r="N255" s="15">
        <f>IF(C255="イベ","-",VLOOKUP(A255,スキル!$A:$K,10,0)*IF(C255="ハピ",10000,30000))</f>
        <v>870000</v>
      </c>
      <c r="O255" s="15">
        <f t="shared" ca="1" si="1"/>
        <v>180000</v>
      </c>
      <c r="P255" s="15">
        <f ca="1">IF(C255="イベ","-",IF(F255=VLOOKUP(A255,スキル!$A:$K,11,0),0,IF(C255="ハピ",M255*10000,M255*30000)))</f>
        <v>690000</v>
      </c>
      <c r="Q255" s="15" t="str">
        <f>VLOOKUP(A255,スキル!$A$3:$M$1000,13,0)</f>
        <v>逆T字状にツムを消すよ！</v>
      </c>
    </row>
    <row r="256" spans="1:17" ht="18" customHeight="1">
      <c r="A256" s="13">
        <v>254</v>
      </c>
      <c r="B256" s="14"/>
      <c r="C256" s="14" t="s">
        <v>46</v>
      </c>
      <c r="D256" s="14" t="s">
        <v>399</v>
      </c>
      <c r="E256" s="8" t="str">
        <f t="shared" si="0"/>
        <v>期間2</v>
      </c>
      <c r="F256" s="15">
        <v>2</v>
      </c>
      <c r="G256" s="15">
        <v>50</v>
      </c>
      <c r="H256" s="15">
        <f>IF(F256="","",IF(F256=VLOOKUP(A256,スキル!$A:$K,11,0),"ス",VLOOKUP(A256,スキル!$A:$J,F256+4,FALSE)))</f>
        <v>2</v>
      </c>
      <c r="I256" s="15">
        <f>IF(F256="","",IF(F256=VLOOKUP(A256,スキル!$A:$K,11,0),"キ",100/H256))</f>
        <v>50</v>
      </c>
      <c r="J256" s="15">
        <f>IF(F256="","",IF(F256=VLOOKUP(A256,スキル!$A:$K,11,0),"ル",ROUND(G256/I256,1)))</f>
        <v>1</v>
      </c>
      <c r="K256" s="15">
        <f>IF(F256="","",IF(F256=VLOOKUP(A256,スキル!$A:$K,11,0),"Ｍ",ROUND(H256-J256,0)))</f>
        <v>1</v>
      </c>
      <c r="L256" s="15">
        <f ca="1">IF(F256="","",IF(F256=VLOOKUP(A256,スキル!$A:$K,11,0),"Ａ",IF(F256=VLOOKUP(A256,スキル!$A:$K,11,0)-1,0,SUM(OFFSET(スキル!$A$2,MATCH(A256,スキル!$A$3:$A$1048576,0),F256+4,1,5-F256)))))</f>
        <v>25</v>
      </c>
      <c r="M256" s="15">
        <f ca="1">IF(F256="",VLOOKUP(A256,スキル!$A:$K,10,0),IF(F256=VLOOKUP(A256,スキル!$A:$K,11,0),"Ｘ",K256+L256))</f>
        <v>26</v>
      </c>
      <c r="N256" s="15">
        <f>IF(C256="イベ","-",VLOOKUP(A256,スキル!$A:$K,10,0)*IF(C256="ハピ",10000,30000))</f>
        <v>870000</v>
      </c>
      <c r="O256" s="15">
        <f t="shared" ca="1" si="1"/>
        <v>90000</v>
      </c>
      <c r="P256" s="15">
        <f ca="1">IF(C256="イベ","-",IF(F256=VLOOKUP(A256,スキル!$A:$K,11,0),0,IF(C256="ハピ",M256*10000,M256*30000)))</f>
        <v>780000</v>
      </c>
      <c r="Q256" s="15" t="str">
        <f>VLOOKUP(A256,スキル!$A$3:$M$1000,13,0)</f>
        <v>ランダムでプリンセスのスキルを使うよ！</v>
      </c>
    </row>
    <row r="257" spans="1:17" ht="18" customHeight="1">
      <c r="A257" s="13">
        <v>255</v>
      </c>
      <c r="B257" s="14"/>
      <c r="C257" s="14" t="s">
        <v>46</v>
      </c>
      <c r="D257" s="14" t="s">
        <v>401</v>
      </c>
      <c r="E257" s="8" t="str">
        <f t="shared" si="0"/>
        <v>期間4</v>
      </c>
      <c r="F257" s="15">
        <v>3</v>
      </c>
      <c r="G257" s="15">
        <v>25</v>
      </c>
      <c r="H257" s="15">
        <f>IF(F257="","",IF(F257=VLOOKUP(A257,スキル!$A:$K,11,0),"ス",VLOOKUP(A257,スキル!$A:$J,F257+4,FALSE)))</f>
        <v>4</v>
      </c>
      <c r="I257" s="15">
        <f>IF(F257="","",IF(F257=VLOOKUP(A257,スキル!$A:$K,11,0),"キ",100/H257))</f>
        <v>25</v>
      </c>
      <c r="J257" s="15">
        <f>IF(F257="","",IF(F257=VLOOKUP(A257,スキル!$A:$K,11,0),"ル",ROUND(G257/I257,1)))</f>
        <v>1</v>
      </c>
      <c r="K257" s="15">
        <f>IF(F257="","",IF(F257=VLOOKUP(A257,スキル!$A:$K,11,0),"Ｍ",ROUND(H257-J257,0)))</f>
        <v>3</v>
      </c>
      <c r="L257" s="15">
        <f ca="1">IF(F257="","",IF(F257=VLOOKUP(A257,スキル!$A:$K,11,0),"Ａ",IF(F257=VLOOKUP(A257,スキル!$A:$K,11,0)-1,0,SUM(OFFSET(スキル!$A$2,MATCH(A257,スキル!$A$3:$A$1048576,0),F257+4,1,5-F257)))))</f>
        <v>27</v>
      </c>
      <c r="M257" s="15">
        <f ca="1">IF(F257="",VLOOKUP(A257,スキル!$A:$K,10,0),IF(F257=VLOOKUP(A257,スキル!$A:$K,11,0),"Ｘ",K257+L257))</f>
        <v>30</v>
      </c>
      <c r="N257" s="15">
        <f>IF(C257="イベ","-",VLOOKUP(A257,スキル!$A:$K,10,0)*IF(C257="ハピ",10000,30000))</f>
        <v>1050000</v>
      </c>
      <c r="O257" s="15">
        <f t="shared" ca="1" si="1"/>
        <v>150000</v>
      </c>
      <c r="P257" s="15">
        <f ca="1">IF(C257="イベ","-",IF(F257=VLOOKUP(A257,スキル!$A:$K,11,0),0,IF(C257="ハピ",M257*10000,M257*30000)))</f>
        <v>900000</v>
      </c>
      <c r="Q257" s="15" t="str">
        <f>VLOOKUP(A257,スキル!$A$3:$M$1000,13,0)</f>
        <v>ボムが発生するよ！</v>
      </c>
    </row>
    <row r="258" spans="1:17" ht="18" customHeight="1">
      <c r="A258" s="13">
        <v>256</v>
      </c>
      <c r="B258" s="14"/>
      <c r="C258" s="14" t="s">
        <v>46</v>
      </c>
      <c r="D258" s="14" t="s">
        <v>403</v>
      </c>
      <c r="E258" s="8" t="str">
        <f t="shared" si="0"/>
        <v>期間20</v>
      </c>
      <c r="F258" s="15">
        <v>5</v>
      </c>
      <c r="G258" s="15">
        <v>20</v>
      </c>
      <c r="H258" s="15">
        <f>IF(F258="","",IF(F258=VLOOKUP(A258,スキル!$A:$K,11,0),"ス",VLOOKUP(A258,スキル!$A:$J,F258+4,FALSE)))</f>
        <v>20</v>
      </c>
      <c r="I258" s="15">
        <f>IF(F258="","",IF(F258=VLOOKUP(A258,スキル!$A:$K,11,0),"キ",100/H258))</f>
        <v>5</v>
      </c>
      <c r="J258" s="15">
        <f>IF(F258="","",IF(F258=VLOOKUP(A258,スキル!$A:$K,11,0),"ル",ROUND(G258/I258,1)))</f>
        <v>4</v>
      </c>
      <c r="K258" s="15">
        <f>IF(F258="","",IF(F258=VLOOKUP(A258,スキル!$A:$K,11,0),"Ｍ",ROUND(H258-J258,0)))</f>
        <v>16</v>
      </c>
      <c r="L258" s="15">
        <f ca="1">IF(F258="","",IF(F258=VLOOKUP(A258,スキル!$A:$K,11,0),"Ａ",IF(F258=VLOOKUP(A258,スキル!$A:$K,11,0)-1,0,SUM(OFFSET(スキル!$A$2,MATCH(A258,スキル!$A$3:$A$1048576,0),F258+4,1,5-F258)))))</f>
        <v>0</v>
      </c>
      <c r="M258" s="15">
        <f ca="1">IF(F258="",VLOOKUP(A258,スキル!$A:$K,10,0),IF(F258=VLOOKUP(A258,スキル!$A:$K,11,0),"Ｘ",K258+L258))</f>
        <v>16</v>
      </c>
      <c r="N258" s="15">
        <f>IF(C258="イベ","-",VLOOKUP(A258,スキル!$A:$K,10,0)*IF(C258="ハピ",10000,30000))</f>
        <v>1080000</v>
      </c>
      <c r="O258" s="15">
        <f t="shared" ca="1" si="1"/>
        <v>600000</v>
      </c>
      <c r="P258" s="15">
        <f ca="1">IF(C258="イベ","-",IF(F258=VLOOKUP(A258,スキル!$A:$K,11,0),0,IF(C258="ハピ",M258*10000,M258*30000)))</f>
        <v>480000</v>
      </c>
      <c r="Q258" s="15" t="str">
        <f>VLOOKUP(A258,スキル!$A$3:$M$1000,13,0)</f>
        <v>横ライン状にツムを消すよ！</v>
      </c>
    </row>
    <row r="259" spans="1:17" ht="18" customHeight="1">
      <c r="A259" s="13">
        <v>257</v>
      </c>
      <c r="B259" s="14"/>
      <c r="C259" s="14" t="s">
        <v>46</v>
      </c>
      <c r="D259" s="14" t="s">
        <v>404</v>
      </c>
      <c r="E259" s="8" t="str">
        <f t="shared" si="0"/>
        <v>期間8</v>
      </c>
      <c r="F259" s="15">
        <v>4</v>
      </c>
      <c r="G259" s="15">
        <v>0</v>
      </c>
      <c r="H259" s="15">
        <f>IF(F259="","",IF(F259=VLOOKUP(A259,スキル!$A:$K,11,0),"ス",VLOOKUP(A259,スキル!$A:$J,F259+4,FALSE)))</f>
        <v>8</v>
      </c>
      <c r="I259" s="15">
        <f>IF(F259="","",IF(F259=VLOOKUP(A259,スキル!$A:$K,11,0),"キ",100/H259))</f>
        <v>12.5</v>
      </c>
      <c r="J259" s="15">
        <f>IF(F259="","",IF(F259=VLOOKUP(A259,スキル!$A:$K,11,0),"ル",ROUND(G259/I259,1)))</f>
        <v>0</v>
      </c>
      <c r="K259" s="15">
        <f>IF(F259="","",IF(F259=VLOOKUP(A259,スキル!$A:$K,11,0),"Ｍ",ROUND(H259-J259,0)))</f>
        <v>8</v>
      </c>
      <c r="L259" s="15">
        <f ca="1">IF(F259="","",IF(F259=VLOOKUP(A259,スキル!$A:$K,11,0),"Ａ",IF(F259=VLOOKUP(A259,スキル!$A:$K,11,0)-1,0,SUM(OFFSET(スキル!$A$2,MATCH(A259,スキル!$A$3:$A$1048576,0),F259+4,1,5-F259)))))</f>
        <v>20</v>
      </c>
      <c r="M259" s="15">
        <f ca="1">IF(F259="",VLOOKUP(A259,スキル!$A:$K,10,0),IF(F259=VLOOKUP(A259,スキル!$A:$K,11,0),"Ｘ",K259+L259))</f>
        <v>28</v>
      </c>
      <c r="N259" s="15">
        <f>IF(C259="イベ","-",VLOOKUP(A259,スキル!$A:$K,10,0)*IF(C259="ハピ",10000,30000))</f>
        <v>1080000</v>
      </c>
      <c r="O259" s="15">
        <f t="shared" ca="1" si="1"/>
        <v>240000</v>
      </c>
      <c r="P259" s="15">
        <f ca="1">IF(C259="イベ","-",IF(F259=VLOOKUP(A259,スキル!$A:$K,11,0),0,IF(C259="ハピ",M259*10000,M259*30000)))</f>
        <v>840000</v>
      </c>
      <c r="Q259" s="15" t="str">
        <f>VLOOKUP(A259,スキル!$A$3:$M$1000,13,0)</f>
        <v>画面下のツムをまとめて消すよ！</v>
      </c>
    </row>
    <row r="260" spans="1:17" ht="18" customHeight="1">
      <c r="A260" s="13">
        <v>258</v>
      </c>
      <c r="B260" s="14"/>
      <c r="C260" s="14" t="s">
        <v>46</v>
      </c>
      <c r="D260" s="14" t="s">
        <v>405</v>
      </c>
      <c r="E260" s="8" t="str">
        <f t="shared" si="0"/>
        <v>期間4</v>
      </c>
      <c r="F260" s="15">
        <v>3</v>
      </c>
      <c r="G260" s="15">
        <v>0</v>
      </c>
      <c r="H260" s="15">
        <f>IF(F260="","",IF(F260=VLOOKUP(A260,スキル!$A:$K,11,0),"ス",VLOOKUP(A260,スキル!$A:$J,F260+4,FALSE)))</f>
        <v>4</v>
      </c>
      <c r="I260" s="15">
        <f>IF(F260="","",IF(F260=VLOOKUP(A260,スキル!$A:$K,11,0),"キ",100/H260))</f>
        <v>25</v>
      </c>
      <c r="J260" s="15">
        <f>IF(F260="","",IF(F260=VLOOKUP(A260,スキル!$A:$K,11,0),"ル",ROUND(G260/I260,1)))</f>
        <v>0</v>
      </c>
      <c r="K260" s="15">
        <f>IF(F260="","",IF(F260=VLOOKUP(A260,スキル!$A:$K,11,0),"Ｍ",ROUND(H260-J260,0)))</f>
        <v>4</v>
      </c>
      <c r="L260" s="15">
        <f ca="1">IF(F260="","",IF(F260=VLOOKUP(A260,スキル!$A:$K,11,0),"Ａ",IF(F260=VLOOKUP(A260,スキル!$A:$K,11,0)-1,0,SUM(OFFSET(スキル!$A$2,MATCH(A260,スキル!$A$3:$A$1048576,0),F260+4,1,5-F260)))))</f>
        <v>24</v>
      </c>
      <c r="M260" s="15">
        <f ca="1">IF(F260="",VLOOKUP(A260,スキル!$A:$K,10,0),IF(F260=VLOOKUP(A260,スキル!$A:$K,11,0),"Ｘ",K260+L260))</f>
        <v>28</v>
      </c>
      <c r="N260" s="15">
        <f>IF(C260="イベ","-",VLOOKUP(A260,スキル!$A:$K,10,0)*IF(C260="ハピ",10000,30000))</f>
        <v>960000</v>
      </c>
      <c r="O260" s="15">
        <f t="shared" ca="1" si="1"/>
        <v>120000</v>
      </c>
      <c r="P260" s="15">
        <f ca="1">IF(C260="イベ","-",IF(F260=VLOOKUP(A260,スキル!$A:$K,11,0),0,IF(C260="ハピ",M260*10000,M260*30000)))</f>
        <v>840000</v>
      </c>
      <c r="Q260" s="15" t="str">
        <f>VLOOKUP(A260,スキル!$A$3:$M$1000,13,0)</f>
        <v>画面中央のツムをまとめて消すよ！</v>
      </c>
    </row>
    <row r="261" spans="1:17" ht="18" customHeight="1">
      <c r="A261" s="13">
        <v>259</v>
      </c>
      <c r="B261" s="14"/>
      <c r="C261" s="14" t="s">
        <v>46</v>
      </c>
      <c r="D261" s="14" t="s">
        <v>406</v>
      </c>
      <c r="E261" s="8" t="str">
        <f t="shared" si="0"/>
        <v>期間2</v>
      </c>
      <c r="F261" s="15">
        <v>2</v>
      </c>
      <c r="G261" s="15">
        <v>0</v>
      </c>
      <c r="H261" s="15">
        <f>IF(F261="","",IF(F261=VLOOKUP(A261,スキル!$A:$K,11,0),"ス",VLOOKUP(A261,スキル!$A:$J,F261+4,FALSE)))</f>
        <v>2</v>
      </c>
      <c r="I261" s="15">
        <f>IF(F261="","",IF(F261=VLOOKUP(A261,スキル!$A:$K,11,0),"キ",100/H261))</f>
        <v>50</v>
      </c>
      <c r="J261" s="15">
        <f>IF(F261="","",IF(F261=VLOOKUP(A261,スキル!$A:$K,11,0),"ル",ROUND(G261/I261,1)))</f>
        <v>0</v>
      </c>
      <c r="K261" s="15">
        <f>IF(F261="","",IF(F261=VLOOKUP(A261,スキル!$A:$K,11,0),"Ｍ",ROUND(H261-J261,0)))</f>
        <v>2</v>
      </c>
      <c r="L261" s="15">
        <f ca="1">IF(F261="","",IF(F261=VLOOKUP(A261,スキル!$A:$K,11,0),"Ａ",IF(F261=VLOOKUP(A261,スキル!$A:$K,11,0)-1,0,SUM(OFFSET(スキル!$A$2,MATCH(A261,スキル!$A$3:$A$1048576,0),F261+4,1,5-F261)))))</f>
        <v>28</v>
      </c>
      <c r="M261" s="15">
        <f ca="1">IF(F261="",VLOOKUP(A261,スキル!$A:$K,10,0),IF(F261=VLOOKUP(A261,スキル!$A:$K,11,0),"Ｘ",K261+L261))</f>
        <v>30</v>
      </c>
      <c r="N261" s="15">
        <f>IF(C261="イベ","-",VLOOKUP(A261,スキル!$A:$K,10,0)*IF(C261="ハピ",10000,30000))</f>
        <v>960000</v>
      </c>
      <c r="O261" s="15">
        <f t="shared" ca="1" si="1"/>
        <v>60000</v>
      </c>
      <c r="P261" s="15">
        <f ca="1">IF(C261="イベ","-",IF(F261=VLOOKUP(A261,スキル!$A:$K,11,0),0,IF(C261="ハピ",M261*10000,M261*30000)))</f>
        <v>900000</v>
      </c>
      <c r="Q261" s="15" t="str">
        <f>VLOOKUP(A261,スキル!$A$3:$M$1000,13,0)</f>
        <v>クロス状にツムをまとめて消すよ！</v>
      </c>
    </row>
    <row r="262" spans="1:17" ht="18" customHeight="1">
      <c r="A262" s="13">
        <v>260</v>
      </c>
      <c r="B262" s="13">
        <v>84</v>
      </c>
      <c r="C262" s="14" t="s">
        <v>38</v>
      </c>
      <c r="D262" s="14" t="s">
        <v>407</v>
      </c>
      <c r="E262" s="8" t="str">
        <f t="shared" si="0"/>
        <v>常駐7</v>
      </c>
      <c r="F262" s="15">
        <v>4</v>
      </c>
      <c r="G262" s="15">
        <v>0</v>
      </c>
      <c r="H262" s="15">
        <f>IF(F262="","",IF(F262=VLOOKUP(A262,スキル!$A:$K,11,0),"ス",VLOOKUP(A262,スキル!$A:$J,F262+4,FALSE)))</f>
        <v>7</v>
      </c>
      <c r="I262" s="15">
        <f>IF(F262="","",IF(F262=VLOOKUP(A262,スキル!$A:$K,11,0),"キ",100/H262))</f>
        <v>14.285714285714286</v>
      </c>
      <c r="J262" s="15">
        <f>IF(F262="","",IF(F262=VLOOKUP(A262,スキル!$A:$K,11,0),"ル",ROUND(G262/I262,1)))</f>
        <v>0</v>
      </c>
      <c r="K262" s="15">
        <f>IF(F262="","",IF(F262=VLOOKUP(A262,スキル!$A:$K,11,0),"Ｍ",ROUND(H262-J262,0)))</f>
        <v>7</v>
      </c>
      <c r="L262" s="15">
        <f ca="1">IF(F262="","",IF(F262=VLOOKUP(A262,スキル!$A:$K,11,0),"Ａ",IF(F262=VLOOKUP(A262,スキル!$A:$K,11,0)-1,0,SUM(OFFSET(スキル!$A$2,MATCH(A262,スキル!$A$3:$A$1048576,0),F262+4,1,5-F262)))))</f>
        <v>14</v>
      </c>
      <c r="M262" s="15">
        <f ca="1">IF(F262="",VLOOKUP(A262,スキル!$A:$K,10,0),IF(F262=VLOOKUP(A262,スキル!$A:$K,11,0),"Ｘ",K262+L262))</f>
        <v>21</v>
      </c>
      <c r="N262" s="15">
        <f>IF(C262="イベ","-",VLOOKUP(A262,スキル!$A:$K,10,0)*IF(C262="ハピ",10000,30000))</f>
        <v>870000</v>
      </c>
      <c r="O262" s="15">
        <f t="shared" ca="1" si="1"/>
        <v>240000</v>
      </c>
      <c r="P262" s="15">
        <f ca="1">IF(C262="イベ","-",IF(F262=VLOOKUP(A262,スキル!$A:$K,11,0),0,IF(C262="ハピ",M262*10000,M262*30000)))</f>
        <v>630000</v>
      </c>
      <c r="Q262" s="15" t="str">
        <f>VLOOKUP(A262,スキル!$A$3:$M$1000,13,0)</f>
        <v>出てきた扉をタップ3種類の効果があるよ！</v>
      </c>
    </row>
    <row r="263" spans="1:17" ht="18" customHeight="1">
      <c r="A263" s="13">
        <v>261</v>
      </c>
      <c r="B263" s="14"/>
      <c r="C263" s="14" t="s">
        <v>46</v>
      </c>
      <c r="D263" s="14" t="s">
        <v>409</v>
      </c>
      <c r="E263" s="8" t="str">
        <f t="shared" si="0"/>
        <v>期間2</v>
      </c>
      <c r="F263" s="15">
        <v>2</v>
      </c>
      <c r="G263" s="15">
        <v>50</v>
      </c>
      <c r="H263" s="15">
        <f>IF(F263="","",IF(F263=VLOOKUP(A263,スキル!$A:$K,11,0),"ス",VLOOKUP(A263,スキル!$A:$J,F263+4,FALSE)))</f>
        <v>2</v>
      </c>
      <c r="I263" s="15">
        <f>IF(F263="","",IF(F263=VLOOKUP(A263,スキル!$A:$K,11,0),"キ",100/H263))</f>
        <v>50</v>
      </c>
      <c r="J263" s="15">
        <f>IF(F263="","",IF(F263=VLOOKUP(A263,スキル!$A:$K,11,0),"ル",ROUND(G263/I263,1)))</f>
        <v>1</v>
      </c>
      <c r="K263" s="15">
        <f>IF(F263="","",IF(F263=VLOOKUP(A263,スキル!$A:$K,11,0),"Ｍ",ROUND(H263-J263,0)))</f>
        <v>1</v>
      </c>
      <c r="L263" s="15">
        <f ca="1">IF(F263="","",IF(F263=VLOOKUP(A263,スキル!$A:$K,11,0),"Ａ",IF(F263=VLOOKUP(A263,スキル!$A:$K,11,0)-1,0,SUM(OFFSET(スキル!$A$2,MATCH(A263,スキル!$A$3:$A$1048576,0),F263+4,1,5-F263)))))</f>
        <v>32</v>
      </c>
      <c r="M263" s="15">
        <f ca="1">IF(F263="",VLOOKUP(A263,スキル!$A:$K,10,0),IF(F263=VLOOKUP(A263,スキル!$A:$K,11,0),"Ｘ",K263+L263))</f>
        <v>33</v>
      </c>
      <c r="N263" s="15">
        <f>IF(C263="イベ","-",VLOOKUP(A263,スキル!$A:$K,10,0)*IF(C263="ハピ",10000,30000))</f>
        <v>1080000</v>
      </c>
      <c r="O263" s="15">
        <f t="shared" ca="1" si="1"/>
        <v>90000</v>
      </c>
      <c r="P263" s="15">
        <f ca="1">IF(C263="イベ","-",IF(F263=VLOOKUP(A263,スキル!$A:$K,11,0),0,IF(C263="ハピ",M263*10000,M263*30000)))</f>
        <v>990000</v>
      </c>
      <c r="Q263" s="15" t="str">
        <f>VLOOKUP(A263,スキル!$A$3:$M$1000,13,0)</f>
        <v>出てきた枠の中をタップ！タップの数だけ範囲が広がるよ！</v>
      </c>
    </row>
    <row r="264" spans="1:17" ht="18" customHeight="1">
      <c r="A264" s="13">
        <v>262</v>
      </c>
      <c r="B264" s="14"/>
      <c r="C264" s="14" t="s">
        <v>46</v>
      </c>
      <c r="D264" s="14" t="s">
        <v>411</v>
      </c>
      <c r="E264" s="8" t="str">
        <f t="shared" si="0"/>
        <v>期間4</v>
      </c>
      <c r="F264" s="15">
        <v>3</v>
      </c>
      <c r="G264" s="15">
        <v>75</v>
      </c>
      <c r="H264" s="15">
        <f>IF(F264="","",IF(F264=VLOOKUP(A264,スキル!$A:$K,11,0),"ス",VLOOKUP(A264,スキル!$A:$J,F264+4,FALSE)))</f>
        <v>4</v>
      </c>
      <c r="I264" s="15">
        <f>IF(F264="","",IF(F264=VLOOKUP(A264,スキル!$A:$K,11,0),"キ",100/H264))</f>
        <v>25</v>
      </c>
      <c r="J264" s="15">
        <f>IF(F264="","",IF(F264=VLOOKUP(A264,スキル!$A:$K,11,0),"ル",ROUND(G264/I264,1)))</f>
        <v>3</v>
      </c>
      <c r="K264" s="15">
        <f>IF(F264="","",IF(F264=VLOOKUP(A264,スキル!$A:$K,11,0),"Ｍ",ROUND(H264-J264,0)))</f>
        <v>1</v>
      </c>
      <c r="L264" s="15">
        <f ca="1">IF(F264="","",IF(F264=VLOOKUP(A264,スキル!$A:$K,11,0),"Ａ",IF(F264=VLOOKUP(A264,スキル!$A:$K,11,0)-1,0,SUM(OFFSET(スキル!$A$2,MATCH(A264,スキル!$A$3:$A$1048576,0),F264+4,1,5-F264)))))</f>
        <v>28</v>
      </c>
      <c r="M264" s="15">
        <f ca="1">IF(F264="",VLOOKUP(A264,スキル!$A:$K,10,0),IF(F264=VLOOKUP(A264,スキル!$A:$K,11,0),"Ｘ",K264+L264))</f>
        <v>29</v>
      </c>
      <c r="N264" s="15">
        <f>IF(C264="イベ","-",VLOOKUP(A264,スキル!$A:$K,10,0)*IF(C264="ハピ",10000,30000))</f>
        <v>1080000</v>
      </c>
      <c r="O264" s="15">
        <f t="shared" ca="1" si="1"/>
        <v>210000</v>
      </c>
      <c r="P264" s="15">
        <f ca="1">IF(C264="イベ","-",IF(F264=VLOOKUP(A264,スキル!$A:$K,11,0),0,IF(C264="ハピ",M264*10000,M264*30000)))</f>
        <v>870000</v>
      </c>
      <c r="Q264" s="15" t="str">
        <f>VLOOKUP(A264,スキル!$A$3:$M$1000,13,0)</f>
        <v>ランダムなライン状にツムを消すよ！</v>
      </c>
    </row>
    <row r="265" spans="1:17" ht="18" customHeight="1">
      <c r="A265" s="13">
        <v>263</v>
      </c>
      <c r="B265" s="14"/>
      <c r="C265" s="14" t="s">
        <v>46</v>
      </c>
      <c r="D265" s="14" t="s">
        <v>413</v>
      </c>
      <c r="E265" s="8" t="str">
        <f t="shared" si="0"/>
        <v>期間2</v>
      </c>
      <c r="F265" s="15">
        <v>2</v>
      </c>
      <c r="G265" s="15">
        <v>0</v>
      </c>
      <c r="H265" s="15">
        <f>IF(F265="","",IF(F265=VLOOKUP(A265,スキル!$A:$K,11,0),"ス",VLOOKUP(A265,スキル!$A:$J,F265+4,FALSE)))</f>
        <v>2</v>
      </c>
      <c r="I265" s="15">
        <f>IF(F265="","",IF(F265=VLOOKUP(A265,スキル!$A:$K,11,0),"キ",100/H265))</f>
        <v>50</v>
      </c>
      <c r="J265" s="15">
        <f>IF(F265="","",IF(F265=VLOOKUP(A265,スキル!$A:$K,11,0),"ル",ROUND(G265/I265,1)))</f>
        <v>0</v>
      </c>
      <c r="K265" s="15">
        <f>IF(F265="","",IF(F265=VLOOKUP(A265,スキル!$A:$K,11,0),"Ｍ",ROUND(H265-J265,0)))</f>
        <v>2</v>
      </c>
      <c r="L265" s="15">
        <f ca="1">IF(F265="","",IF(F265=VLOOKUP(A265,スキル!$A:$K,11,0),"Ａ",IF(F265=VLOOKUP(A265,スキル!$A:$K,11,0)-1,0,SUM(OFFSET(スキル!$A$2,MATCH(A265,スキル!$A$3:$A$1048576,0),F265+4,1,5-F265)))))</f>
        <v>25</v>
      </c>
      <c r="M265" s="15">
        <f ca="1">IF(F265="",VLOOKUP(A265,スキル!$A:$K,10,0),IF(F265=VLOOKUP(A265,スキル!$A:$K,11,0),"Ｘ",K265+L265))</f>
        <v>27</v>
      </c>
      <c r="N265" s="15">
        <f>IF(C265="イベ","-",VLOOKUP(A265,スキル!$A:$K,10,0)*IF(C265="ハピ",10000,30000))</f>
        <v>870000</v>
      </c>
      <c r="O265" s="15">
        <f t="shared" ca="1" si="1"/>
        <v>60000</v>
      </c>
      <c r="P265" s="15">
        <f ca="1">IF(C265="イベ","-",IF(F265=VLOOKUP(A265,スキル!$A:$K,11,0),0,IF(C265="ハピ",M265*10000,M265*30000)))</f>
        <v>810000</v>
      </c>
      <c r="Q265" s="15" t="str">
        <f>VLOOKUP(A265,スキル!$A$3:$M$1000,13,0)</f>
        <v>ジグザグにツムを消すよ！</v>
      </c>
    </row>
    <row r="266" spans="1:17" ht="18" customHeight="1">
      <c r="A266" s="13">
        <v>264</v>
      </c>
      <c r="B266" s="14"/>
      <c r="C266" s="14" t="s">
        <v>46</v>
      </c>
      <c r="D266" s="14" t="s">
        <v>414</v>
      </c>
      <c r="E266" s="8" t="str">
        <f t="shared" si="0"/>
        <v>期間2</v>
      </c>
      <c r="F266" s="15">
        <v>2</v>
      </c>
      <c r="G266" s="15">
        <v>0</v>
      </c>
      <c r="H266" s="15">
        <f>IF(F266="","",IF(F266=VLOOKUP(A266,スキル!$A:$K,11,0),"ス",VLOOKUP(A266,スキル!$A:$J,F266+4,FALSE)))</f>
        <v>2</v>
      </c>
      <c r="I266" s="15">
        <f>IF(F266="","",IF(F266=VLOOKUP(A266,スキル!$A:$K,11,0),"キ",100/H266))</f>
        <v>50</v>
      </c>
      <c r="J266" s="15">
        <f>IF(F266="","",IF(F266=VLOOKUP(A266,スキル!$A:$K,11,0),"ル",ROUND(G266/I266,1)))</f>
        <v>0</v>
      </c>
      <c r="K266" s="15">
        <f>IF(F266="","",IF(F266=VLOOKUP(A266,スキル!$A:$K,11,0),"Ｍ",ROUND(H266-J266,0)))</f>
        <v>2</v>
      </c>
      <c r="L266" s="15">
        <f ca="1">IF(F266="","",IF(F266=VLOOKUP(A266,スキル!$A:$K,11,0),"Ａ",IF(F266=VLOOKUP(A266,スキル!$A:$K,11,0)-1,0,SUM(OFFSET(スキル!$A$2,MATCH(A266,スキル!$A$3:$A$1048576,0),F266+4,1,5-F266)))))</f>
        <v>25</v>
      </c>
      <c r="M266" s="15">
        <f ca="1">IF(F266="",VLOOKUP(A266,スキル!$A:$K,10,0),IF(F266=VLOOKUP(A266,スキル!$A:$K,11,0),"Ｘ",K266+L266))</f>
        <v>27</v>
      </c>
      <c r="N266" s="15">
        <f>IF(C266="イベ","-",VLOOKUP(A266,スキル!$A:$K,10,0)*IF(C266="ハピ",10000,30000))</f>
        <v>870000</v>
      </c>
      <c r="O266" s="15">
        <f t="shared" ca="1" si="1"/>
        <v>60000</v>
      </c>
      <c r="P266" s="15">
        <f ca="1">IF(C266="イベ","-",IF(F266=VLOOKUP(A266,スキル!$A:$K,11,0),0,IF(C266="ハピ",M266*10000,M266*30000)))</f>
        <v>810000</v>
      </c>
      <c r="Q266" s="15" t="str">
        <f>VLOOKUP(A266,スキル!$A$3:$M$1000,13,0)</f>
        <v>プリークリーが女装するよ　女装プリークリーは周りも消すよ！</v>
      </c>
    </row>
    <row r="267" spans="1:17" ht="18" customHeight="1">
      <c r="A267" s="19">
        <v>265</v>
      </c>
      <c r="B267" s="20"/>
      <c r="C267" s="20" t="s">
        <v>46</v>
      </c>
      <c r="D267" s="20" t="s">
        <v>416</v>
      </c>
      <c r="E267" s="8" t="str">
        <f t="shared" si="0"/>
        <v>期間ス</v>
      </c>
      <c r="F267" s="15">
        <v>6</v>
      </c>
      <c r="G267" s="15"/>
      <c r="H267" s="15" t="str">
        <f>IF(F267="","",IF(F267=VLOOKUP(A267,スキル!$A:$K,11,0),"ス",VLOOKUP(A267,スキル!$A:$J,F267+4,FALSE)))</f>
        <v>ス</v>
      </c>
      <c r="I267" s="15" t="str">
        <f>IF(F267="","",IF(F267=VLOOKUP(A267,スキル!$A:$K,11,0),"キ",100/H267))</f>
        <v>キ</v>
      </c>
      <c r="J267" s="15" t="str">
        <f>IF(F267="","",IF(F267=VLOOKUP(A267,スキル!$A:$K,11,0),"ル",ROUND(G267/I267,1)))</f>
        <v>ル</v>
      </c>
      <c r="K267" s="15" t="str">
        <f>IF(F267="","",IF(F267=VLOOKUP(A267,スキル!$A:$K,11,0),"Ｍ",ROUND(H267-J267,0)))</f>
        <v>Ｍ</v>
      </c>
      <c r="L267" s="15" t="str">
        <f ca="1">IF(F267="","",IF(F267=VLOOKUP(A267,スキル!$A:$K,11,0),"Ａ",IF(F267=VLOOKUP(A267,スキル!$A:$K,11,0)-1,0,SUM(OFFSET(スキル!$A$2,MATCH(A267,スキル!$A$3:$A$1048576,0),F267+4,1,5-F267)))))</f>
        <v>Ａ</v>
      </c>
      <c r="M267" s="15" t="str">
        <f>IF(F267="",VLOOKUP(A267,スキル!$A:$K,10,0),IF(F267=VLOOKUP(A267,スキル!$A:$K,11,0),"Ｘ",K267+L267))</f>
        <v>Ｘ</v>
      </c>
      <c r="N267" s="15">
        <f>IF(C267="イベ","-",VLOOKUP(A267,スキル!$A:$K,10,0)*IF(C267="ハピ",10000,30000))</f>
        <v>1080000</v>
      </c>
      <c r="O267" s="15">
        <f t="shared" si="1"/>
        <v>1080000</v>
      </c>
      <c r="P267" s="15">
        <f>IF(C267="イベ","-",IF(F267=VLOOKUP(A267,スキル!$A:$K,11,0),0,IF(C267="ハピ",M267*10000,M267*30000)))</f>
        <v>0</v>
      </c>
      <c r="Q267" s="15" t="str">
        <f>VLOOKUP(A267,スキル!$A$3:$M$1000,13,0)</f>
        <v>少しの間2種類だけになるよ！</v>
      </c>
    </row>
    <row r="268" spans="1:17" ht="18" customHeight="1">
      <c r="A268" s="13">
        <v>266</v>
      </c>
      <c r="B268" s="14"/>
      <c r="C268" s="14" t="s">
        <v>46</v>
      </c>
      <c r="D268" s="14" t="s">
        <v>417</v>
      </c>
      <c r="E268" s="8" t="str">
        <f t="shared" si="0"/>
        <v>期間8</v>
      </c>
      <c r="F268" s="15">
        <v>4</v>
      </c>
      <c r="G268" s="15">
        <v>62</v>
      </c>
      <c r="H268" s="15">
        <f>IF(F268="","",IF(F268=VLOOKUP(A268,スキル!$A:$K,11,0),"ス",VLOOKUP(A268,スキル!$A:$J,F268+4,FALSE)))</f>
        <v>8</v>
      </c>
      <c r="I268" s="15">
        <f>IF(F268="","",IF(F268=VLOOKUP(A268,スキル!$A:$K,11,0),"キ",100/H268))</f>
        <v>12.5</v>
      </c>
      <c r="J268" s="15">
        <f>IF(F268="","",IF(F268=VLOOKUP(A268,スキル!$A:$K,11,0),"ル",ROUND(G268/I268,1)))</f>
        <v>5</v>
      </c>
      <c r="K268" s="15">
        <f>IF(F268="","",IF(F268=VLOOKUP(A268,スキル!$A:$K,11,0),"Ｍ",ROUND(H268-J268,0)))</f>
        <v>3</v>
      </c>
      <c r="L268" s="15">
        <f ca="1">IF(F268="","",IF(F268=VLOOKUP(A268,スキル!$A:$K,11,0),"Ａ",IF(F268=VLOOKUP(A268,スキル!$A:$K,11,0)-1,0,SUM(OFFSET(スキル!$A$2,MATCH(A268,スキル!$A$3:$A$1048576,0),F268+4,1,5-F268)))))</f>
        <v>16</v>
      </c>
      <c r="M268" s="15">
        <f ca="1">IF(F268="",VLOOKUP(A268,スキル!$A:$K,10,0),IF(F268=VLOOKUP(A268,スキル!$A:$K,11,0),"Ｘ",K268+L268))</f>
        <v>19</v>
      </c>
      <c r="N268" s="15">
        <f>IF(C268="イベ","-",VLOOKUP(A268,スキル!$A:$K,10,0)*IF(C268="ハピ",10000,30000))</f>
        <v>960000</v>
      </c>
      <c r="O268" s="15">
        <f t="shared" ca="1" si="1"/>
        <v>390000</v>
      </c>
      <c r="P268" s="15">
        <f ca="1">IF(C268="イベ","-",IF(F268=VLOOKUP(A268,スキル!$A:$K,11,0),0,IF(C268="ハピ",M268*10000,M268*30000)))</f>
        <v>570000</v>
      </c>
      <c r="Q268" s="15" t="str">
        <f>VLOOKUP(A268,スキル!$A$3:$M$1000,13,0)</f>
        <v>カイリと一緒に消せる高得点ソラが出るよ！</v>
      </c>
    </row>
    <row r="269" spans="1:17" ht="18" customHeight="1">
      <c r="A269" s="13">
        <v>267</v>
      </c>
      <c r="B269" s="14"/>
      <c r="C269" s="14" t="s">
        <v>46</v>
      </c>
      <c r="D269" s="14" t="s">
        <v>419</v>
      </c>
      <c r="E269" s="8" t="str">
        <f t="shared" si="0"/>
        <v>期間1</v>
      </c>
      <c r="F269" s="15">
        <v>1</v>
      </c>
      <c r="G269" s="15">
        <v>0</v>
      </c>
      <c r="H269" s="15">
        <f>IF(F269="","",IF(F269=VLOOKUP(A269,スキル!$A:$K,11,0),"ス",VLOOKUP(A269,スキル!$A:$J,F269+4,FALSE)))</f>
        <v>1</v>
      </c>
      <c r="I269" s="15">
        <f>IF(F269="","",IF(F269=VLOOKUP(A269,スキル!$A:$K,11,0),"キ",100/H269))</f>
        <v>100</v>
      </c>
      <c r="J269" s="15">
        <f>IF(F269="","",IF(F269=VLOOKUP(A269,スキル!$A:$K,11,0),"ル",ROUND(G269/I269,1)))</f>
        <v>0</v>
      </c>
      <c r="K269" s="15">
        <f>IF(F269="","",IF(F269=VLOOKUP(A269,スキル!$A:$K,11,0),"Ｍ",ROUND(H269-J269,0)))</f>
        <v>1</v>
      </c>
      <c r="L269" s="15">
        <f ca="1">IF(F269="","",IF(F269=VLOOKUP(A269,スキル!$A:$K,11,0),"Ａ",IF(F269=VLOOKUP(A269,スキル!$A:$K,11,0)-1,0,SUM(OFFSET(スキル!$A$2,MATCH(A269,スキル!$A$3:$A$1048576,0),F269+4,1,5-F269)))))</f>
        <v>34</v>
      </c>
      <c r="M269" s="15">
        <f ca="1">IF(F269="",VLOOKUP(A269,スキル!$A:$K,10,0),IF(F269=VLOOKUP(A269,スキル!$A:$K,11,0),"Ｘ",K269+L269))</f>
        <v>35</v>
      </c>
      <c r="N269" s="15">
        <f>IF(C269="イベ","-",VLOOKUP(A269,スキル!$A:$K,10,0)*IF(C269="ハピ",10000,30000))</f>
        <v>1080000</v>
      </c>
      <c r="O269" s="15">
        <f t="shared" ca="1" si="1"/>
        <v>30000</v>
      </c>
      <c r="P269" s="15">
        <f ca="1">IF(C269="イベ","-",IF(F269=VLOOKUP(A269,スキル!$A:$K,11,0),0,IF(C269="ハピ",M269*10000,M269*30000)))</f>
        <v>1050000</v>
      </c>
      <c r="Q269" s="15" t="str">
        <f>VLOOKUP(A269,スキル!$A$3:$M$1000,13,0)</f>
        <v>ランダムでツムを消して特別なボムがでるよ！</v>
      </c>
    </row>
    <row r="270" spans="1:17" ht="18" customHeight="1">
      <c r="A270" s="13">
        <v>268</v>
      </c>
      <c r="B270" s="14"/>
      <c r="C270" s="14" t="s">
        <v>46</v>
      </c>
      <c r="D270" s="14" t="s">
        <v>421</v>
      </c>
      <c r="E270" s="8" t="str">
        <f t="shared" si="0"/>
        <v>期間</v>
      </c>
      <c r="F270" s="15"/>
      <c r="G270" s="15"/>
      <c r="H270" s="15" t="str">
        <f>IF(F270="","",IF(F270=VLOOKUP(A270,スキル!$A:$K,11,0),"ス",VLOOKUP(A270,スキル!$A:$J,F270+4,FALSE)))</f>
        <v/>
      </c>
      <c r="I270" s="15" t="str">
        <f>IF(F270="","",IF(F270=VLOOKUP(A270,スキル!$A:$K,11,0),"キ",100/H270))</f>
        <v/>
      </c>
      <c r="J270" s="15" t="str">
        <f>IF(F270="","",IF(F270=VLOOKUP(A270,スキル!$A:$K,11,0),"ル",ROUND(G270/I270,1)))</f>
        <v/>
      </c>
      <c r="K270" s="15" t="str">
        <f>IF(F270="","",IF(F270=VLOOKUP(A270,スキル!$A:$K,11,0),"Ｍ",ROUND(H270-J270,0)))</f>
        <v/>
      </c>
      <c r="L270" s="15" t="str">
        <f ca="1">IF(F270="","",IF(F270=VLOOKUP(A270,スキル!$A:$K,11,0),"Ａ",IF(F270=VLOOKUP(A270,スキル!$A:$K,11,0)-1,0,SUM(OFFSET(スキル!$A$2,MATCH(A270,スキル!$A$3:$A$1048576,0),F270+4,1,5-F270)))))</f>
        <v/>
      </c>
      <c r="M270" s="15">
        <f>IF(F270="",VLOOKUP(A270,スキル!$A:$K,10,0),IF(F270=VLOOKUP(A270,スキル!$A:$K,11,0),"Ｘ",K270+L270))</f>
        <v>32</v>
      </c>
      <c r="N270" s="15">
        <f>IF(C270="イベ","-",VLOOKUP(A270,スキル!$A:$K,10,0)*IF(C270="ハピ",10000,30000))</f>
        <v>960000</v>
      </c>
      <c r="O270" s="15">
        <f t="shared" si="1"/>
        <v>0</v>
      </c>
      <c r="P270" s="15">
        <f>IF(C270="イベ","-",IF(F270=VLOOKUP(A270,スキル!$A:$K,11,0),0,IF(C270="ハピ",M270*10000,M270*30000)))</f>
        <v>960000</v>
      </c>
      <c r="Q270" s="15" t="str">
        <f>VLOOKUP(A270,スキル!$A$3:$M$1000,13,0)</f>
        <v>ロックと一緒に消せる高得点ツムがでるよ！</v>
      </c>
    </row>
    <row r="271" spans="1:17" ht="18" customHeight="1">
      <c r="A271" s="13">
        <v>269</v>
      </c>
      <c r="B271" s="14"/>
      <c r="C271" s="14" t="s">
        <v>46</v>
      </c>
      <c r="D271" s="14" t="s">
        <v>423</v>
      </c>
      <c r="E271" s="8" t="str">
        <f t="shared" si="0"/>
        <v>期間</v>
      </c>
      <c r="F271" s="15"/>
      <c r="G271" s="15"/>
      <c r="H271" s="15" t="str">
        <f>IF(F271="","",IF(F271=VLOOKUP(A271,スキル!$A:$K,11,0),"ス",VLOOKUP(A271,スキル!$A:$J,F271+4,FALSE)))</f>
        <v/>
      </c>
      <c r="I271" s="15" t="str">
        <f>IF(F271="","",IF(F271=VLOOKUP(A271,スキル!$A:$K,11,0),"キ",100/H271))</f>
        <v/>
      </c>
      <c r="J271" s="15" t="str">
        <f>IF(F271="","",IF(F271=VLOOKUP(A271,スキル!$A:$K,11,0),"ル",ROUND(G271/I271,1)))</f>
        <v/>
      </c>
      <c r="K271" s="15" t="str">
        <f>IF(F271="","",IF(F271=VLOOKUP(A271,スキル!$A:$K,11,0),"Ｍ",ROUND(H271-J271,0)))</f>
        <v/>
      </c>
      <c r="L271" s="15" t="str">
        <f ca="1">IF(F271="","",IF(F271=VLOOKUP(A271,スキル!$A:$K,11,0),"Ａ",IF(F271=VLOOKUP(A271,スキル!$A:$K,11,0)-1,0,SUM(OFFSET(スキル!$A$2,MATCH(A271,スキル!$A$3:$A$1048576,0),F271+4,1,5-F271)))))</f>
        <v/>
      </c>
      <c r="M271" s="15">
        <f>IF(F271="",VLOOKUP(A271,スキル!$A:$K,10,0),IF(F271=VLOOKUP(A271,スキル!$A:$K,11,0),"Ｘ",K271+L271))</f>
        <v>29</v>
      </c>
      <c r="N271" s="15">
        <f>IF(C271="イベ","-",VLOOKUP(A271,スキル!$A:$K,10,0)*IF(C271="ハピ",10000,30000))</f>
        <v>870000</v>
      </c>
      <c r="O271" s="15">
        <f t="shared" si="1"/>
        <v>0</v>
      </c>
      <c r="P271" s="15">
        <f>IF(C271="イベ","-",IF(F271=VLOOKUP(A271,スキル!$A:$K,11,0),0,IF(C271="ハピ",M271*10000,M271*30000)))</f>
        <v>870000</v>
      </c>
      <c r="Q271" s="15" t="str">
        <f>VLOOKUP(A271,スキル!$A$3:$M$1000,13,0)</f>
        <v>横ライン状にツムを消すよ！</v>
      </c>
    </row>
    <row r="272" spans="1:17" ht="18" customHeight="1">
      <c r="A272" s="19">
        <v>270</v>
      </c>
      <c r="B272" s="20"/>
      <c r="C272" s="20" t="s">
        <v>49</v>
      </c>
      <c r="D272" s="20" t="s">
        <v>424</v>
      </c>
      <c r="E272" s="8" t="str">
        <f t="shared" si="0"/>
        <v>イベス</v>
      </c>
      <c r="F272" s="15">
        <v>3</v>
      </c>
      <c r="G272" s="15"/>
      <c r="H272" s="15" t="str">
        <f>IF(F272="","",IF(F272=VLOOKUP(A272,スキル!$A:$K,11,0),"ス",VLOOKUP(A272,スキル!$A:$J,F272+4,FALSE)))</f>
        <v>ス</v>
      </c>
      <c r="I272" s="15" t="str">
        <f>IF(F272="","",IF(F272=VLOOKUP(A272,スキル!$A:$K,11,0),"キ",100/H272))</f>
        <v>キ</v>
      </c>
      <c r="J272" s="15" t="str">
        <f>IF(F272="","",IF(F272=VLOOKUP(A272,スキル!$A:$K,11,0),"ル",ROUND(G272/I272,1)))</f>
        <v>ル</v>
      </c>
      <c r="K272" s="15" t="str">
        <f>IF(F272="","",IF(F272=VLOOKUP(A272,スキル!$A:$K,11,0),"Ｍ",ROUND(H272-J272,0)))</f>
        <v>Ｍ</v>
      </c>
      <c r="L272" s="15" t="str">
        <f ca="1">IF(F272="","",IF(F272=VLOOKUP(A272,スキル!$A:$K,11,0),"Ａ",IF(F272=VLOOKUP(A272,スキル!$A:$K,11,0)-1,0,SUM(OFFSET(スキル!$A$2,MATCH(A272,スキル!$A$3:$A$1048576,0),F272+4,1,5-F272)))))</f>
        <v>Ａ</v>
      </c>
      <c r="M272" s="15" t="str">
        <f>IF(F272="",VLOOKUP(A272,スキル!$A:$K,10,0),IF(F272=VLOOKUP(A272,スキル!$A:$K,11,0),"Ｘ",K272+L272))</f>
        <v>Ｘ</v>
      </c>
      <c r="N272" s="15" t="str">
        <f>IF(C272="イベ","-",VLOOKUP(A272,スキル!$A:$K,10,0)*IF(C272="ハピ",10000,30000))</f>
        <v>-</v>
      </c>
      <c r="O272" s="15" t="str">
        <f t="shared" si="1"/>
        <v>-</v>
      </c>
      <c r="P272" s="15" t="str">
        <f>IF(C272="イベ","-",IF(F272=VLOOKUP(A272,スキル!$A:$K,11,0),0,IF(C272="ハピ",M272*10000,M272*30000)))</f>
        <v>-</v>
      </c>
      <c r="Q272" s="15" t="str">
        <f>VLOOKUP(A272,スキル!$A$3:$M$1000,13,0)</f>
        <v>横ライン状にツムを消すよ！</v>
      </c>
    </row>
    <row r="273" spans="1:17" ht="18" customHeight="1">
      <c r="A273" s="13">
        <v>271</v>
      </c>
      <c r="B273" s="14"/>
      <c r="C273" s="14" t="s">
        <v>46</v>
      </c>
      <c r="D273" s="14" t="s">
        <v>425</v>
      </c>
      <c r="E273" s="8" t="str">
        <f t="shared" si="0"/>
        <v>期間2</v>
      </c>
      <c r="F273" s="15">
        <v>2</v>
      </c>
      <c r="G273" s="15">
        <v>50</v>
      </c>
      <c r="H273" s="15">
        <f>IF(F273="","",IF(F273=VLOOKUP(A273,スキル!$A:$K,11,0),"ス",VLOOKUP(A273,スキル!$A:$J,F273+4,FALSE)))</f>
        <v>2</v>
      </c>
      <c r="I273" s="15">
        <f>IF(F273="","",IF(F273=VLOOKUP(A273,スキル!$A:$K,11,0),"キ",100/H273))</f>
        <v>50</v>
      </c>
      <c r="J273" s="15">
        <f>IF(F273="","",IF(F273=VLOOKUP(A273,スキル!$A:$K,11,0),"ル",ROUND(G273/I273,1)))</f>
        <v>1</v>
      </c>
      <c r="K273" s="15">
        <f>IF(F273="","",IF(F273=VLOOKUP(A273,スキル!$A:$K,11,0),"Ｍ",ROUND(H273-J273,0)))</f>
        <v>1</v>
      </c>
      <c r="L273" s="15">
        <f ca="1">IF(F273="","",IF(F273=VLOOKUP(A273,スキル!$A:$K,11,0),"Ａ",IF(F273=VLOOKUP(A273,スキル!$A:$K,11,0)-1,0,SUM(OFFSET(スキル!$A$2,MATCH(A273,スキル!$A$3:$A$1048576,0),F273+4,1,5-F273)))))</f>
        <v>32</v>
      </c>
      <c r="M273" s="15">
        <f ca="1">IF(F273="",VLOOKUP(A273,スキル!$A:$K,10,0),IF(F273=VLOOKUP(A273,スキル!$A:$K,11,0),"Ｘ",K273+L273))</f>
        <v>33</v>
      </c>
      <c r="N273" s="15">
        <f>IF(C273="イベ","-",VLOOKUP(A273,スキル!$A:$K,10,0)*IF(C273="ハピ",10000,30000))</f>
        <v>1080000</v>
      </c>
      <c r="O273" s="15">
        <f t="shared" ca="1" si="1"/>
        <v>90000</v>
      </c>
      <c r="P273" s="15">
        <f ca="1">IF(C273="イベ","-",IF(F273=VLOOKUP(A273,スキル!$A:$K,11,0),0,IF(C273="ハピ",M273*10000,M273*30000)))</f>
        <v>990000</v>
      </c>
      <c r="Q273" s="15" t="str">
        <f>VLOOKUP(A273,スキル!$A$3:$M$1000,13,0)</f>
        <v>画面中央と画面下のツムを消すよ！</v>
      </c>
    </row>
    <row r="274" spans="1:17" ht="18" customHeight="1">
      <c r="A274" s="13">
        <v>272</v>
      </c>
      <c r="B274" s="14"/>
      <c r="C274" s="14" t="s">
        <v>46</v>
      </c>
      <c r="D274" s="14" t="s">
        <v>427</v>
      </c>
      <c r="E274" s="8" t="str">
        <f t="shared" si="0"/>
        <v>期間4</v>
      </c>
      <c r="F274" s="15">
        <v>3</v>
      </c>
      <c r="G274" s="15">
        <v>0</v>
      </c>
      <c r="H274" s="15">
        <f>IF(F274="","",IF(F274=VLOOKUP(A274,スキル!$A:$K,11,0),"ス",VLOOKUP(A274,スキル!$A:$J,F274+4,FALSE)))</f>
        <v>4</v>
      </c>
      <c r="I274" s="15">
        <f>IF(F274="","",IF(F274=VLOOKUP(A274,スキル!$A:$K,11,0),"キ",100/H274))</f>
        <v>25</v>
      </c>
      <c r="J274" s="15">
        <f>IF(F274="","",IF(F274=VLOOKUP(A274,スキル!$A:$K,11,0),"ル",ROUND(G274/I274,1)))</f>
        <v>0</v>
      </c>
      <c r="K274" s="15">
        <f>IF(F274="","",IF(F274=VLOOKUP(A274,スキル!$A:$K,11,0),"Ｍ",ROUND(H274-J274,0)))</f>
        <v>4</v>
      </c>
      <c r="L274" s="15">
        <f ca="1">IF(F274="","",IF(F274=VLOOKUP(A274,スキル!$A:$K,11,0),"Ａ",IF(F274=VLOOKUP(A274,スキル!$A:$K,11,0)-1,0,SUM(OFFSET(スキル!$A$2,MATCH(A274,スキル!$A$3:$A$1048576,0),F274+4,1,5-F274)))))</f>
        <v>21</v>
      </c>
      <c r="M274" s="15">
        <f ca="1">IF(F274="",VLOOKUP(A274,スキル!$A:$K,10,0),IF(F274=VLOOKUP(A274,スキル!$A:$K,11,0),"Ｘ",K274+L274))</f>
        <v>25</v>
      </c>
      <c r="N274" s="15">
        <f>IF(C274="イベ","-",VLOOKUP(A274,スキル!$A:$K,10,0)*IF(C274="ハピ",10000,30000))</f>
        <v>870000</v>
      </c>
      <c r="O274" s="15">
        <f t="shared" ca="1" si="1"/>
        <v>120000</v>
      </c>
      <c r="P274" s="15">
        <f ca="1">IF(C274="イベ","-",IF(F274=VLOOKUP(A274,スキル!$A:$K,11,0),0,IF(C274="ハピ",M274*10000,M274*30000)))</f>
        <v>750000</v>
      </c>
      <c r="Q274" s="15" t="str">
        <f>VLOOKUP(A274,スキル!$A$3:$M$1000,13,0)</f>
        <v>出てきたゴーファーをタップ　ランダムでツムを消すよ！</v>
      </c>
    </row>
    <row r="275" spans="1:17" ht="18" customHeight="1">
      <c r="A275" s="13">
        <v>273</v>
      </c>
      <c r="B275" s="14"/>
      <c r="C275" s="14" t="s">
        <v>46</v>
      </c>
      <c r="D275" s="14" t="s">
        <v>429</v>
      </c>
      <c r="E275" s="8" t="str">
        <f t="shared" si="0"/>
        <v>期間2</v>
      </c>
      <c r="F275" s="15">
        <v>2</v>
      </c>
      <c r="G275" s="15">
        <v>50</v>
      </c>
      <c r="H275" s="15">
        <f>IF(F275="","",IF(F275=VLOOKUP(A275,スキル!$A:$K,11,0),"ス",VLOOKUP(A275,スキル!$A:$J,F275+4,FALSE)))</f>
        <v>2</v>
      </c>
      <c r="I275" s="15">
        <f>IF(F275="","",IF(F275=VLOOKUP(A275,スキル!$A:$K,11,0),"キ",100/H275))</f>
        <v>50</v>
      </c>
      <c r="J275" s="15">
        <f>IF(F275="","",IF(F275=VLOOKUP(A275,スキル!$A:$K,11,0),"ル",ROUND(G275/I275,1)))</f>
        <v>1</v>
      </c>
      <c r="K275" s="15">
        <f>IF(F275="","",IF(F275=VLOOKUP(A275,スキル!$A:$K,11,0),"Ｍ",ROUND(H275-J275,0)))</f>
        <v>1</v>
      </c>
      <c r="L275" s="15">
        <f ca="1">IF(F275="","",IF(F275=VLOOKUP(A275,スキル!$A:$K,11,0),"Ａ",IF(F275=VLOOKUP(A275,スキル!$A:$K,11,0)-1,0,SUM(OFFSET(スキル!$A$2,MATCH(A275,スキル!$A$3:$A$1048576,0),F275+4,1,5-F275)))))</f>
        <v>32</v>
      </c>
      <c r="M275" s="15">
        <f ca="1">IF(F275="",VLOOKUP(A275,スキル!$A:$K,10,0),IF(F275=VLOOKUP(A275,スキル!$A:$K,11,0),"Ｘ",K275+L275))</f>
        <v>33</v>
      </c>
      <c r="N275" s="15">
        <f>IF(C275="イベ","-",VLOOKUP(A275,スキル!$A:$K,10,0)*IF(C275="ハピ",10000,30000))</f>
        <v>1080000</v>
      </c>
      <c r="O275" s="15">
        <f t="shared" ca="1" si="1"/>
        <v>90000</v>
      </c>
      <c r="P275" s="15">
        <f ca="1">IF(C275="イベ","-",IF(F275=VLOOKUP(A275,スキル!$A:$K,11,0),0,IF(C275="ハピ",M275*10000,M275*30000)))</f>
        <v>990000</v>
      </c>
      <c r="Q275" s="15" t="str">
        <f>VLOOKUP(A275,スキル!$A$3:$M$1000,13,0)</f>
        <v>数ヶ所でまとまってツムを消すよ！</v>
      </c>
    </row>
    <row r="276" spans="1:17" ht="18" customHeight="1">
      <c r="A276" s="19">
        <v>274</v>
      </c>
      <c r="B276" s="20"/>
      <c r="C276" s="20" t="s">
        <v>49</v>
      </c>
      <c r="D276" s="20" t="s">
        <v>430</v>
      </c>
      <c r="E276" s="8" t="str">
        <f t="shared" si="0"/>
        <v>イベス</v>
      </c>
      <c r="F276" s="15">
        <v>3</v>
      </c>
      <c r="G276" s="15"/>
      <c r="H276" s="15" t="str">
        <f>IF(F276="","",IF(F276=VLOOKUP(A276,スキル!$A:$K,11,0),"ス",VLOOKUP(A276,スキル!$A:$J,F276+4,FALSE)))</f>
        <v>ス</v>
      </c>
      <c r="I276" s="15" t="str">
        <f>IF(F276="","",IF(F276=VLOOKUP(A276,スキル!$A:$K,11,0),"キ",100/H276))</f>
        <v>キ</v>
      </c>
      <c r="J276" s="15" t="str">
        <f>IF(F276="","",IF(F276=VLOOKUP(A276,スキル!$A:$K,11,0),"ル",ROUND(G276/I276,1)))</f>
        <v>ル</v>
      </c>
      <c r="K276" s="15" t="str">
        <f>IF(F276="","",IF(F276=VLOOKUP(A276,スキル!$A:$K,11,0),"Ｍ",ROUND(H276-J276,0)))</f>
        <v>Ｍ</v>
      </c>
      <c r="L276" s="15" t="str">
        <f ca="1">IF(F276="","",IF(F276=VLOOKUP(A276,スキル!$A:$K,11,0),"Ａ",IF(F276=VLOOKUP(A276,スキル!$A:$K,11,0)-1,0,SUM(OFFSET(スキル!$A$2,MATCH(A276,スキル!$A$3:$A$1048576,0),F276+4,1,5-F276)))))</f>
        <v>Ａ</v>
      </c>
      <c r="M276" s="15" t="str">
        <f>IF(F276="",VLOOKUP(A276,スキル!$A:$K,10,0),IF(F276=VLOOKUP(A276,スキル!$A:$K,11,0),"Ｘ",K276+L276))</f>
        <v>Ｘ</v>
      </c>
      <c r="N276" s="15" t="str">
        <f>IF(C276="イベ","-",VLOOKUP(A276,スキル!$A:$K,10,0)*IF(C276="ハピ",10000,30000))</f>
        <v>-</v>
      </c>
      <c r="O276" s="15" t="str">
        <f t="shared" si="1"/>
        <v>-</v>
      </c>
      <c r="P276" s="15" t="str">
        <f>IF(C276="イベ","-",IF(F276=VLOOKUP(A276,スキル!$A:$K,11,0),0,IF(C276="ハピ",M276*10000,M276*30000)))</f>
        <v>-</v>
      </c>
      <c r="Q276" s="15" t="str">
        <f>VLOOKUP(A276,スキル!$A$3:$M$1000,13,0)</f>
        <v>クロスライン状にツムを消すよ！</v>
      </c>
    </row>
    <row r="277" spans="1:17" ht="18" customHeight="1">
      <c r="A277" s="13">
        <v>275</v>
      </c>
      <c r="B277" s="14"/>
      <c r="C277" s="14" t="s">
        <v>46</v>
      </c>
      <c r="D277" s="14" t="s">
        <v>432</v>
      </c>
      <c r="E277" s="8" t="str">
        <f t="shared" si="0"/>
        <v>期間4</v>
      </c>
      <c r="F277" s="15">
        <v>3</v>
      </c>
      <c r="G277" s="15">
        <v>25</v>
      </c>
      <c r="H277" s="15">
        <f>IF(F277="","",IF(F277=VLOOKUP(A277,スキル!$A:$K,11,0),"ス",VLOOKUP(A277,スキル!$A:$J,F277+4,FALSE)))</f>
        <v>4</v>
      </c>
      <c r="I277" s="15">
        <f>IF(F277="","",IF(F277=VLOOKUP(A277,スキル!$A:$K,11,0),"キ",100/H277))</f>
        <v>25</v>
      </c>
      <c r="J277" s="15">
        <f>IF(F277="","",IF(F277=VLOOKUP(A277,スキル!$A:$K,11,0),"ル",ROUND(G277/I277,1)))</f>
        <v>1</v>
      </c>
      <c r="K277" s="15">
        <f>IF(F277="","",IF(F277=VLOOKUP(A277,スキル!$A:$K,11,0),"Ｍ",ROUND(H277-J277,0)))</f>
        <v>3</v>
      </c>
      <c r="L277" s="15">
        <f ca="1">IF(F277="","",IF(F277=VLOOKUP(A277,スキル!$A:$K,11,0),"Ａ",IF(F277=VLOOKUP(A277,スキル!$A:$K,11,0)-1,0,SUM(OFFSET(スキル!$A$2,MATCH(A277,スキル!$A$3:$A$1048576,0),F277+4,1,5-F277)))))</f>
        <v>24</v>
      </c>
      <c r="M277" s="15">
        <f ca="1">IF(F277="",VLOOKUP(A277,スキル!$A:$K,10,0),IF(F277=VLOOKUP(A277,スキル!$A:$K,11,0),"Ｘ",K277+L277))</f>
        <v>27</v>
      </c>
      <c r="N277" s="15">
        <f>IF(C277="イベ","-",VLOOKUP(A277,スキル!$A:$K,10,0)*IF(C277="ハピ",10000,30000))</f>
        <v>960000</v>
      </c>
      <c r="O277" s="15">
        <f t="shared" ca="1" si="1"/>
        <v>150000</v>
      </c>
      <c r="P277" s="15">
        <f ca="1">IF(C277="イベ","-",IF(F277=VLOOKUP(A277,スキル!$A:$K,11,0),0,IF(C277="ハピ",M277*10000,M277*30000)))</f>
        <v>810000</v>
      </c>
      <c r="Q277" s="15" t="str">
        <f>VLOOKUP(A277,スキル!$A$3:$M$1000,13,0)</f>
        <v>ランダムでツムを消すよ！</v>
      </c>
    </row>
    <row r="278" spans="1:17" ht="18" customHeight="1">
      <c r="A278" s="13">
        <v>276</v>
      </c>
      <c r="B278" s="14"/>
      <c r="C278" s="14" t="s">
        <v>46</v>
      </c>
      <c r="D278" s="14" t="s">
        <v>433</v>
      </c>
      <c r="E278" s="8" t="str">
        <f t="shared" si="0"/>
        <v>期間16</v>
      </c>
      <c r="F278" s="15">
        <v>5</v>
      </c>
      <c r="G278" s="15">
        <v>18</v>
      </c>
      <c r="H278" s="15">
        <f>IF(F278="","",IF(F278=VLOOKUP(A278,スキル!$A:$K,11,0),"ス",VLOOKUP(A278,スキル!$A:$J,F278+4,FALSE)))</f>
        <v>16</v>
      </c>
      <c r="I278" s="15">
        <f>IF(F278="","",IF(F278=VLOOKUP(A278,スキル!$A:$K,11,0),"キ",100/H278))</f>
        <v>6.25</v>
      </c>
      <c r="J278" s="15">
        <f>IF(F278="","",IF(F278=VLOOKUP(A278,スキル!$A:$K,11,0),"ル",ROUND(G278/I278,1)))</f>
        <v>2.9</v>
      </c>
      <c r="K278" s="15">
        <f>IF(F278="","",IF(F278=VLOOKUP(A278,スキル!$A:$K,11,0),"Ｍ",ROUND(H278-J278,0)))</f>
        <v>13</v>
      </c>
      <c r="L278" s="15">
        <f ca="1">IF(F278="","",IF(F278=VLOOKUP(A278,スキル!$A:$K,11,0),"Ａ",IF(F278=VLOOKUP(A278,スキル!$A:$K,11,0)-1,0,SUM(OFFSET(スキル!$A$2,MATCH(A278,スキル!$A$3:$A$1048576,0),F278+4,1,5-F278)))))</f>
        <v>0</v>
      </c>
      <c r="M278" s="15">
        <f ca="1">IF(F278="",VLOOKUP(A278,スキル!$A:$K,10,0),IF(F278=VLOOKUP(A278,スキル!$A:$K,11,0),"Ｘ",K278+L278))</f>
        <v>13</v>
      </c>
      <c r="N278" s="15">
        <f>IF(C278="イベ","-",VLOOKUP(A278,スキル!$A:$K,10,0)*IF(C278="ハピ",10000,30000))</f>
        <v>960000</v>
      </c>
      <c r="O278" s="15">
        <f t="shared" ca="1" si="1"/>
        <v>570000</v>
      </c>
      <c r="P278" s="15">
        <f ca="1">IF(C278="イベ","-",IF(F278=VLOOKUP(A278,スキル!$A:$K,11,0),0,IF(C278="ハピ",M278*10000,M278*30000)))</f>
        <v>390000</v>
      </c>
      <c r="Q278" s="15" t="str">
        <f>VLOOKUP(A278,スキル!$A$3:$M$1000,13,0)</f>
        <v>出てきた魔法の豆をタップ 周りのツムを消すよ！</v>
      </c>
    </row>
    <row r="279" spans="1:17" ht="18" customHeight="1">
      <c r="A279" s="13">
        <v>277</v>
      </c>
      <c r="B279" s="14"/>
      <c r="C279" s="14" t="s">
        <v>46</v>
      </c>
      <c r="D279" s="14" t="s">
        <v>435</v>
      </c>
      <c r="E279" s="8" t="str">
        <f t="shared" si="0"/>
        <v>期間4</v>
      </c>
      <c r="F279" s="15">
        <v>3</v>
      </c>
      <c r="G279" s="15">
        <v>0</v>
      </c>
      <c r="H279" s="15">
        <f>IF(F279="","",IF(F279=VLOOKUP(A279,スキル!$A:$K,11,0),"ス",VLOOKUP(A279,スキル!$A:$J,F279+4,FALSE)))</f>
        <v>4</v>
      </c>
      <c r="I279" s="15">
        <f>IF(F279="","",IF(F279=VLOOKUP(A279,スキル!$A:$K,11,0),"キ",100/H279))</f>
        <v>25</v>
      </c>
      <c r="J279" s="15">
        <f>IF(F279="","",IF(F279=VLOOKUP(A279,スキル!$A:$K,11,0),"ル",ROUND(G279/I279,1)))</f>
        <v>0</v>
      </c>
      <c r="K279" s="15">
        <f>IF(F279="","",IF(F279=VLOOKUP(A279,スキル!$A:$K,11,0),"Ｍ",ROUND(H279-J279,0)))</f>
        <v>4</v>
      </c>
      <c r="L279" s="15">
        <f ca="1">IF(F279="","",IF(F279=VLOOKUP(A279,スキル!$A:$K,11,0),"Ａ",IF(F279=VLOOKUP(A279,スキル!$A:$K,11,0)-1,0,SUM(OFFSET(スキル!$A$2,MATCH(A279,スキル!$A$3:$A$1048576,0),F279+4,1,5-F279)))))</f>
        <v>21</v>
      </c>
      <c r="M279" s="15">
        <f ca="1">IF(F279="",VLOOKUP(A279,スキル!$A:$K,10,0),IF(F279=VLOOKUP(A279,スキル!$A:$K,11,0),"Ｘ",K279+L279))</f>
        <v>25</v>
      </c>
      <c r="N279" s="15">
        <f>IF(C279="イベ","-",VLOOKUP(A279,スキル!$A:$K,10,0)*IF(C279="ハピ",10000,30000))</f>
        <v>870000</v>
      </c>
      <c r="O279" s="15">
        <f t="shared" ca="1" si="1"/>
        <v>120000</v>
      </c>
      <c r="P279" s="15">
        <f ca="1">IF(C279="イベ","-",IF(F279=VLOOKUP(A279,スキル!$A:$K,11,0),0,IF(C279="ハピ",M279*10000,M279*30000)))</f>
        <v>750000</v>
      </c>
      <c r="Q279" s="15" t="str">
        <f>VLOOKUP(A279,スキル!$A$3:$M$1000,13,0)</f>
        <v>横ライン状にツムを消して特別なボムが出るよ！</v>
      </c>
    </row>
    <row r="280" spans="1:17" ht="18" customHeight="1">
      <c r="A280" s="13">
        <v>278</v>
      </c>
      <c r="B280" s="14"/>
      <c r="C280" s="14" t="s">
        <v>46</v>
      </c>
      <c r="D280" s="14" t="s">
        <v>437</v>
      </c>
      <c r="E280" s="8" t="str">
        <f t="shared" si="0"/>
        <v>期間4</v>
      </c>
      <c r="F280" s="15">
        <v>3</v>
      </c>
      <c r="G280" s="15">
        <v>25</v>
      </c>
      <c r="H280" s="15">
        <f>IF(F280="","",IF(F280=VLOOKUP(A280,スキル!$A:$K,11,0),"ス",VLOOKUP(A280,スキル!$A:$J,F280+4,FALSE)))</f>
        <v>4</v>
      </c>
      <c r="I280" s="15">
        <f>IF(F280="","",IF(F280=VLOOKUP(A280,スキル!$A:$K,11,0),"キ",100/H280))</f>
        <v>25</v>
      </c>
      <c r="J280" s="15">
        <f>IF(F280="","",IF(F280=VLOOKUP(A280,スキル!$A:$K,11,0),"ル",ROUND(G280/I280,1)))</f>
        <v>1</v>
      </c>
      <c r="K280" s="15">
        <f>IF(F280="","",IF(F280=VLOOKUP(A280,スキル!$A:$K,11,0),"Ｍ",ROUND(H280-J280,0)))</f>
        <v>3</v>
      </c>
      <c r="L280" s="15">
        <f ca="1">IF(F280="","",IF(F280=VLOOKUP(A280,スキル!$A:$K,11,0),"Ａ",IF(F280=VLOOKUP(A280,スキル!$A:$K,11,0)-1,0,SUM(OFFSET(スキル!$A$2,MATCH(A280,スキル!$A$3:$A$1048576,0),F280+4,1,5-F280)))))</f>
        <v>21</v>
      </c>
      <c r="M280" s="15">
        <f ca="1">IF(F280="",VLOOKUP(A280,スキル!$A:$K,10,0),IF(F280=VLOOKUP(A280,スキル!$A:$K,11,0),"Ｘ",K280+L280))</f>
        <v>24</v>
      </c>
      <c r="N280" s="15">
        <f>IF(C280="イベ","-",VLOOKUP(A280,スキル!$A:$K,10,0)*IF(C280="ハピ",10000,30000))</f>
        <v>870000</v>
      </c>
      <c r="O280" s="15">
        <f t="shared" ca="1" si="1"/>
        <v>150000</v>
      </c>
      <c r="P280" s="15">
        <f ca="1">IF(C280="イベ","-",IF(F280=VLOOKUP(A280,スキル!$A:$K,11,0),0,IF(C280="ハピ",M280*10000,M280*30000)))</f>
        <v>720000</v>
      </c>
      <c r="Q280" s="15" t="str">
        <f>VLOOKUP(A280,スキル!$A$3:$M$1000,13,0)</f>
        <v>出てきたアワをタップ　周りのツムを消すよ！</v>
      </c>
    </row>
    <row r="281" spans="1:17" ht="18" customHeight="1">
      <c r="A281" s="13">
        <v>279</v>
      </c>
      <c r="B281" s="14"/>
      <c r="C281" s="14" t="s">
        <v>46</v>
      </c>
      <c r="D281" s="14" t="s">
        <v>439</v>
      </c>
      <c r="E281" s="8" t="str">
        <f t="shared" si="0"/>
        <v>期間4</v>
      </c>
      <c r="F281" s="15">
        <v>3</v>
      </c>
      <c r="G281" s="15">
        <v>0</v>
      </c>
      <c r="H281" s="15">
        <f>IF(F281="","",IF(F281=VLOOKUP(A281,スキル!$A:$K,11,0),"ス",VLOOKUP(A281,スキル!$A:$J,F281+4,FALSE)))</f>
        <v>4</v>
      </c>
      <c r="I281" s="15">
        <f>IF(F281="","",IF(F281=VLOOKUP(A281,スキル!$A:$K,11,0),"キ",100/H281))</f>
        <v>25</v>
      </c>
      <c r="J281" s="15">
        <f>IF(F281="","",IF(F281=VLOOKUP(A281,スキル!$A:$K,11,0),"ル",ROUND(G281/I281,1)))</f>
        <v>0</v>
      </c>
      <c r="K281" s="15">
        <f>IF(F281="","",IF(F281=VLOOKUP(A281,スキル!$A:$K,11,0),"Ｍ",ROUND(H281-J281,0)))</f>
        <v>4</v>
      </c>
      <c r="L281" s="15">
        <f ca="1">IF(F281="","",IF(F281=VLOOKUP(A281,スキル!$A:$K,11,0),"Ａ",IF(F281=VLOOKUP(A281,スキル!$A:$K,11,0)-1,0,SUM(OFFSET(スキル!$A$2,MATCH(A281,スキル!$A$3:$A$1048576,0),F281+4,1,5-F281)))))</f>
        <v>28</v>
      </c>
      <c r="M281" s="15">
        <f ca="1">IF(F281="",VLOOKUP(A281,スキル!$A:$K,10,0),IF(F281=VLOOKUP(A281,スキル!$A:$K,11,0),"Ｘ",K281+L281))</f>
        <v>32</v>
      </c>
      <c r="N281" s="15">
        <f>IF(C281="イベ","-",VLOOKUP(A281,スキル!$A:$K,10,0)*IF(C281="ハピ",10000,30000))</f>
        <v>1080000</v>
      </c>
      <c r="O281" s="15">
        <f t="shared" ca="1" si="1"/>
        <v>120000</v>
      </c>
      <c r="P281" s="15">
        <f ca="1">IF(C281="イベ","-",IF(F281=VLOOKUP(A281,スキル!$A:$K,11,0),0,IF(C281="ハピ",M281*10000,M281*30000)))</f>
        <v>960000</v>
      </c>
      <c r="Q281" s="15" t="str">
        <f>VLOOKUP(A281,スキル!$A$3:$M$1000,13,0)</f>
        <v>縦ライン状にツムを消すよ！</v>
      </c>
    </row>
    <row r="282" spans="1:17" ht="18" customHeight="1">
      <c r="A282" s="13">
        <v>280</v>
      </c>
      <c r="B282" s="14"/>
      <c r="C282" s="14" t="s">
        <v>46</v>
      </c>
      <c r="D282" s="14" t="s">
        <v>440</v>
      </c>
      <c r="E282" s="8" t="str">
        <f t="shared" si="0"/>
        <v>期間4</v>
      </c>
      <c r="F282" s="15">
        <v>3</v>
      </c>
      <c r="G282" s="15">
        <v>75</v>
      </c>
      <c r="H282" s="15">
        <f>IF(F282="","",IF(F282=VLOOKUP(A282,スキル!$A:$K,11,0),"ス",VLOOKUP(A282,スキル!$A:$J,F282+4,FALSE)))</f>
        <v>4</v>
      </c>
      <c r="I282" s="15">
        <f>IF(F282="","",IF(F282=VLOOKUP(A282,スキル!$A:$K,11,0),"キ",100/H282))</f>
        <v>25</v>
      </c>
      <c r="J282" s="15">
        <f>IF(F282="","",IF(F282=VLOOKUP(A282,スキル!$A:$K,11,0),"ル",ROUND(G282/I282,1)))</f>
        <v>3</v>
      </c>
      <c r="K282" s="15">
        <f>IF(F282="","",IF(F282=VLOOKUP(A282,スキル!$A:$K,11,0),"Ｍ",ROUND(H282-J282,0)))</f>
        <v>1</v>
      </c>
      <c r="L282" s="15">
        <f ca="1">IF(F282="","",IF(F282=VLOOKUP(A282,スキル!$A:$K,11,0),"Ａ",IF(F282=VLOOKUP(A282,スキル!$A:$K,11,0)-1,0,SUM(OFFSET(スキル!$A$2,MATCH(A282,スキル!$A$3:$A$1048576,0),F282+4,1,5-F282)))))</f>
        <v>28</v>
      </c>
      <c r="M282" s="15">
        <f ca="1">IF(F282="",VLOOKUP(A282,スキル!$A:$K,10,0),IF(F282=VLOOKUP(A282,スキル!$A:$K,11,0),"Ｘ",K282+L282))</f>
        <v>29</v>
      </c>
      <c r="N282" s="15">
        <f>IF(C282="イベ","-",VLOOKUP(A282,スキル!$A:$K,10,0)*IF(C282="ハピ",10000,30000))</f>
        <v>1080000</v>
      </c>
      <c r="O282" s="15">
        <f t="shared" ca="1" si="1"/>
        <v>210000</v>
      </c>
      <c r="P282" s="15">
        <f ca="1">IF(C282="イベ","-",IF(F282=VLOOKUP(A282,スキル!$A:$K,11,0),0,IF(C282="ハピ",M282*10000,M282*30000)))</f>
        <v>870000</v>
      </c>
      <c r="Q282" s="15" t="str">
        <f>VLOOKUP(A282,スキル!$A$3:$M$1000,13,0)</f>
        <v>ジグザグにツムを消すよ！</v>
      </c>
    </row>
    <row r="283" spans="1:17" ht="18" customHeight="1">
      <c r="A283" s="13">
        <v>281</v>
      </c>
      <c r="B283" s="14"/>
      <c r="C283" s="14" t="s">
        <v>46</v>
      </c>
      <c r="D283" s="14" t="s">
        <v>441</v>
      </c>
      <c r="E283" s="8" t="str">
        <f t="shared" si="0"/>
        <v>期間1</v>
      </c>
      <c r="F283" s="15">
        <v>1</v>
      </c>
      <c r="G283" s="15">
        <v>0</v>
      </c>
      <c r="H283" s="15">
        <f>IF(F283="","",IF(F283=VLOOKUP(A283,スキル!$A:$K,11,0),"ス",VLOOKUP(A283,スキル!$A:$J,F283+4,FALSE)))</f>
        <v>1</v>
      </c>
      <c r="I283" s="15">
        <f>IF(F283="","",IF(F283=VLOOKUP(A283,スキル!$A:$K,11,0),"キ",100/H283))</f>
        <v>100</v>
      </c>
      <c r="J283" s="15">
        <f>IF(F283="","",IF(F283=VLOOKUP(A283,スキル!$A:$K,11,0),"ル",ROUND(G283/I283,1)))</f>
        <v>0</v>
      </c>
      <c r="K283" s="15">
        <f>IF(F283="","",IF(F283=VLOOKUP(A283,スキル!$A:$K,11,0),"Ｍ",ROUND(H283-J283,0)))</f>
        <v>1</v>
      </c>
      <c r="L283" s="15">
        <f ca="1">IF(F283="","",IF(F283=VLOOKUP(A283,スキル!$A:$K,11,0),"Ａ",IF(F283=VLOOKUP(A283,スキル!$A:$K,11,0)-1,0,SUM(OFFSET(スキル!$A$2,MATCH(A283,スキル!$A$3:$A$1048576,0),F283+4,1,5-F283)))))</f>
        <v>27</v>
      </c>
      <c r="M283" s="15">
        <f ca="1">IF(F283="",VLOOKUP(A283,スキル!$A:$K,10,0),IF(F283=VLOOKUP(A283,スキル!$A:$K,11,0),"Ｘ",K283+L283))</f>
        <v>28</v>
      </c>
      <c r="N283" s="15">
        <f>IF(C283="イベ","-",VLOOKUP(A283,スキル!$A:$K,10,0)*IF(C283="ハピ",10000,30000))</f>
        <v>870000</v>
      </c>
      <c r="O283" s="15">
        <f t="shared" ca="1" si="1"/>
        <v>30000</v>
      </c>
      <c r="P283" s="15">
        <f ca="1">IF(C283="イベ","-",IF(F283=VLOOKUP(A283,スキル!$A:$K,11,0),0,IF(C283="ハピ",M283*10000,M283*30000)))</f>
        <v>840000</v>
      </c>
      <c r="Q283" s="15" t="str">
        <f>VLOOKUP(A283,スキル!$A$3:$M$1000,13,0)</f>
        <v>一緒に消せるデールがでるよ デールは周りも消すよ！</v>
      </c>
    </row>
    <row r="284" spans="1:17" ht="18" customHeight="1">
      <c r="A284" s="13">
        <v>282</v>
      </c>
      <c r="B284" s="14"/>
      <c r="C284" s="14" t="s">
        <v>46</v>
      </c>
      <c r="D284" s="14" t="s">
        <v>443</v>
      </c>
      <c r="E284" s="8" t="str">
        <f t="shared" si="0"/>
        <v>期間</v>
      </c>
      <c r="F284" s="15"/>
      <c r="G284" s="15"/>
      <c r="H284" s="15" t="str">
        <f>IF(F284="","",IF(F284=VLOOKUP(A284,スキル!$A:$K,11,0),"ス",VLOOKUP(A284,スキル!$A:$J,F284+4,FALSE)))</f>
        <v/>
      </c>
      <c r="I284" s="15" t="str">
        <f>IF(F284="","",IF(F284=VLOOKUP(A284,スキル!$A:$K,11,0),"キ",100/H284))</f>
        <v/>
      </c>
      <c r="J284" s="15" t="str">
        <f>IF(F284="","",IF(F284=VLOOKUP(A284,スキル!$A:$K,11,0),"ル",ROUND(G284/I284,1)))</f>
        <v/>
      </c>
      <c r="K284" s="15" t="str">
        <f>IF(F284="","",IF(F284=VLOOKUP(A284,スキル!$A:$K,11,0),"Ｍ",ROUND(H284-J284,0)))</f>
        <v/>
      </c>
      <c r="L284" s="15" t="str">
        <f ca="1">IF(F284="","",IF(F284=VLOOKUP(A284,スキル!$A:$K,11,0),"Ａ",IF(F284=VLOOKUP(A284,スキル!$A:$K,11,0)-1,0,SUM(OFFSET(スキル!$A$2,MATCH(A284,スキル!$A$3:$A$1048576,0),F284+4,1,5-F284)))))</f>
        <v/>
      </c>
      <c r="M284" s="15">
        <f>IF(F284="",VLOOKUP(A284,スキル!$A:$K,10,0),IF(F284=VLOOKUP(A284,スキル!$A:$K,11,0),"Ｘ",K284+L284))</f>
        <v>29</v>
      </c>
      <c r="N284" s="15">
        <f>IF(C284="イベ","-",VLOOKUP(A284,スキル!$A:$K,10,0)*IF(C284="ハピ",10000,30000))</f>
        <v>870000</v>
      </c>
      <c r="O284" s="15">
        <f t="shared" si="1"/>
        <v>0</v>
      </c>
      <c r="P284" s="15">
        <f>IF(C284="イベ","-",IF(F284=VLOOKUP(A284,スキル!$A:$K,11,0),0,IF(C284="ハピ",M284*10000,M284*30000)))</f>
        <v>870000</v>
      </c>
      <c r="Q284" s="15" t="str">
        <f>VLOOKUP(A284,スキル!$A$3:$M$1000,13,0)</f>
        <v>一緒に消せるチップがでるよ チップは周りも消すよ！</v>
      </c>
    </row>
    <row r="285" spans="1:17" ht="18" customHeight="1">
      <c r="A285" s="13">
        <v>283</v>
      </c>
      <c r="B285" s="14"/>
      <c r="C285" s="14" t="s">
        <v>46</v>
      </c>
      <c r="D285" s="14" t="s">
        <v>445</v>
      </c>
      <c r="E285" s="8" t="str">
        <f t="shared" si="0"/>
        <v>期間8</v>
      </c>
      <c r="F285" s="15">
        <v>4</v>
      </c>
      <c r="G285" s="15">
        <v>0</v>
      </c>
      <c r="H285" s="15">
        <f>IF(F285="","",IF(F285=VLOOKUP(A285,スキル!$A:$K,11,0),"ス",VLOOKUP(A285,スキル!$A:$J,F285+4,FALSE)))</f>
        <v>8</v>
      </c>
      <c r="I285" s="15">
        <f>IF(F285="","",IF(F285=VLOOKUP(A285,スキル!$A:$K,11,0),"キ",100/H285))</f>
        <v>12.5</v>
      </c>
      <c r="J285" s="15">
        <f>IF(F285="","",IF(F285=VLOOKUP(A285,スキル!$A:$K,11,0),"ル",ROUND(G285/I285,1)))</f>
        <v>0</v>
      </c>
      <c r="K285" s="15">
        <f>IF(F285="","",IF(F285=VLOOKUP(A285,スキル!$A:$K,11,0),"Ｍ",ROUND(H285-J285,0)))</f>
        <v>8</v>
      </c>
      <c r="L285" s="15">
        <f ca="1">IF(F285="","",IF(F285=VLOOKUP(A285,スキル!$A:$K,11,0),"Ａ",IF(F285=VLOOKUP(A285,スキル!$A:$K,11,0)-1,0,SUM(OFFSET(スキル!$A$2,MATCH(A285,スキル!$A$3:$A$1048576,0),F285+4,1,5-F285)))))</f>
        <v>16</v>
      </c>
      <c r="M285" s="15">
        <f ca="1">IF(F285="",VLOOKUP(A285,スキル!$A:$K,10,0),IF(F285=VLOOKUP(A285,スキル!$A:$K,11,0),"Ｘ",K285+L285))</f>
        <v>24</v>
      </c>
      <c r="N285" s="15">
        <f>IF(C285="イベ","-",VLOOKUP(A285,スキル!$A:$K,10,0)*IF(C285="ハピ",10000,30000))</f>
        <v>960000</v>
      </c>
      <c r="O285" s="15">
        <f t="shared" ca="1" si="1"/>
        <v>240000</v>
      </c>
      <c r="P285" s="15">
        <f ca="1">IF(C285="イベ","-",IF(F285=VLOOKUP(A285,スキル!$A:$K,11,0),0,IF(C285="ハピ",M285*10000,M285*30000)))</f>
        <v>720000</v>
      </c>
      <c r="Q285" s="15" t="str">
        <f>VLOOKUP(A285,スキル!$A$3:$M$1000,13,0)</f>
        <v>ツムをつなぐとチェーン数が2倍になるよ！</v>
      </c>
    </row>
    <row r="286" spans="1:17" ht="18" customHeight="1">
      <c r="A286" s="13">
        <v>284</v>
      </c>
      <c r="B286" s="14"/>
      <c r="C286" s="14" t="s">
        <v>46</v>
      </c>
      <c r="D286" s="14" t="s">
        <v>447</v>
      </c>
      <c r="E286" s="8" t="str">
        <f t="shared" si="0"/>
        <v>期間4</v>
      </c>
      <c r="F286" s="15">
        <v>3</v>
      </c>
      <c r="G286" s="15">
        <v>25</v>
      </c>
      <c r="H286" s="15">
        <f>IF(F286="","",IF(F286=VLOOKUP(A286,スキル!$A:$K,11,0),"ス",VLOOKUP(A286,スキル!$A:$J,F286+4,FALSE)))</f>
        <v>4</v>
      </c>
      <c r="I286" s="15">
        <f>IF(F286="","",IF(F286=VLOOKUP(A286,スキル!$A:$K,11,0),"キ",100/H286))</f>
        <v>25</v>
      </c>
      <c r="J286" s="15">
        <f>IF(F286="","",IF(F286=VLOOKUP(A286,スキル!$A:$K,11,0),"ル",ROUND(G286/I286,1)))</f>
        <v>1</v>
      </c>
      <c r="K286" s="15">
        <f>IF(F286="","",IF(F286=VLOOKUP(A286,スキル!$A:$K,11,0),"Ｍ",ROUND(H286-J286,0)))</f>
        <v>3</v>
      </c>
      <c r="L286" s="15">
        <f ca="1">IF(F286="","",IF(F286=VLOOKUP(A286,スキル!$A:$K,11,0),"Ａ",IF(F286=VLOOKUP(A286,スキル!$A:$K,11,0)-1,0,SUM(OFFSET(スキル!$A$2,MATCH(A286,スキル!$A$3:$A$1048576,0),F286+4,1,5-F286)))))</f>
        <v>21</v>
      </c>
      <c r="M286" s="15">
        <f ca="1">IF(F286="",VLOOKUP(A286,スキル!$A:$K,10,0),IF(F286=VLOOKUP(A286,スキル!$A:$K,11,0),"Ｘ",K286+L286))</f>
        <v>24</v>
      </c>
      <c r="N286" s="15">
        <f>IF(C286="イベ","-",VLOOKUP(A286,スキル!$A:$K,10,0)*IF(C286="ハピ",10000,30000))</f>
        <v>870000</v>
      </c>
      <c r="O286" s="15">
        <f t="shared" ca="1" si="1"/>
        <v>150000</v>
      </c>
      <c r="P286" s="15">
        <f ca="1">IF(C286="イベ","-",IF(F286=VLOOKUP(A286,スキル!$A:$K,11,0),0,IF(C286="ハピ",M286*10000,M286*30000)))</f>
        <v>720000</v>
      </c>
      <c r="Q286" s="15" t="str">
        <f>VLOOKUP(A286,スキル!$A$3:$M$1000,13,0)</f>
        <v>画面中央のツムをまとめて消すよ！</v>
      </c>
    </row>
    <row r="287" spans="1:17" ht="18" customHeight="1">
      <c r="A287" s="13">
        <v>285</v>
      </c>
      <c r="B287" s="14"/>
      <c r="C287" s="14" t="s">
        <v>46</v>
      </c>
      <c r="D287" s="14" t="s">
        <v>448</v>
      </c>
      <c r="E287" s="8" t="str">
        <f t="shared" si="0"/>
        <v>期間8</v>
      </c>
      <c r="F287" s="15">
        <v>4</v>
      </c>
      <c r="G287" s="15">
        <v>75</v>
      </c>
      <c r="H287" s="15">
        <f>IF(F287="","",IF(F287=VLOOKUP(A287,スキル!$A:$K,11,0),"ス",VLOOKUP(A287,スキル!$A:$J,F287+4,FALSE)))</f>
        <v>8</v>
      </c>
      <c r="I287" s="15">
        <f>IF(F287="","",IF(F287=VLOOKUP(A287,スキル!$A:$K,11,0),"キ",100/H287))</f>
        <v>12.5</v>
      </c>
      <c r="J287" s="15">
        <f>IF(F287="","",IF(F287=VLOOKUP(A287,スキル!$A:$K,11,0),"ル",ROUND(G287/I287,1)))</f>
        <v>6</v>
      </c>
      <c r="K287" s="15">
        <f>IF(F287="","",IF(F287=VLOOKUP(A287,スキル!$A:$K,11,0),"Ｍ",ROUND(H287-J287,0)))</f>
        <v>2</v>
      </c>
      <c r="L287" s="15">
        <f ca="1">IF(F287="","",IF(F287=VLOOKUP(A287,スキル!$A:$K,11,0),"Ａ",IF(F287=VLOOKUP(A287,スキル!$A:$K,11,0)-1,0,SUM(OFFSET(スキル!$A$2,MATCH(A287,スキル!$A$3:$A$1048576,0),F287+4,1,5-F287)))))</f>
        <v>20</v>
      </c>
      <c r="M287" s="15">
        <f ca="1">IF(F287="",VLOOKUP(A287,スキル!$A:$K,10,0),IF(F287=VLOOKUP(A287,スキル!$A:$K,11,0),"Ｘ",K287+L287))</f>
        <v>22</v>
      </c>
      <c r="N287" s="15">
        <f>IF(C287="イベ","-",VLOOKUP(A287,スキル!$A:$K,10,0)*IF(C287="ハピ",10000,30000))</f>
        <v>1080000</v>
      </c>
      <c r="O287" s="15">
        <f t="shared" ca="1" si="1"/>
        <v>420000</v>
      </c>
      <c r="P287" s="15">
        <f ca="1">IF(C287="イベ","-",IF(F287=VLOOKUP(A287,スキル!$A:$K,11,0),0,IF(C287="ハピ",M287*10000,M287*30000)))</f>
        <v>660000</v>
      </c>
      <c r="Q287" s="15" t="str">
        <f>VLOOKUP(A287,スキル!$A$3:$M$1000,13,0)</f>
        <v>つなげたツムと一緒に周りのツムを凍らせるよ！</v>
      </c>
    </row>
    <row r="288" spans="1:17" ht="18" customHeight="1">
      <c r="A288" s="13">
        <v>286</v>
      </c>
      <c r="B288" s="14"/>
      <c r="C288" s="14" t="s">
        <v>46</v>
      </c>
      <c r="D288" s="14" t="s">
        <v>450</v>
      </c>
      <c r="E288" s="8" t="str">
        <f t="shared" si="0"/>
        <v>期間4</v>
      </c>
      <c r="F288" s="15">
        <v>3</v>
      </c>
      <c r="G288" s="15">
        <v>0</v>
      </c>
      <c r="H288" s="15">
        <f>IF(F288="","",IF(F288=VLOOKUP(A288,スキル!$A:$K,11,0),"ス",VLOOKUP(A288,スキル!$A:$J,F288+4,FALSE)))</f>
        <v>4</v>
      </c>
      <c r="I288" s="15">
        <f>IF(F288="","",IF(F288=VLOOKUP(A288,スキル!$A:$K,11,0),"キ",100/H288))</f>
        <v>25</v>
      </c>
      <c r="J288" s="15">
        <f>IF(F288="","",IF(F288=VLOOKUP(A288,スキル!$A:$K,11,0),"ル",ROUND(G288/I288,1)))</f>
        <v>0</v>
      </c>
      <c r="K288" s="15">
        <f>IF(F288="","",IF(F288=VLOOKUP(A288,スキル!$A:$K,11,0),"Ｍ",ROUND(H288-J288,0)))</f>
        <v>4</v>
      </c>
      <c r="L288" s="15">
        <f ca="1">IF(F288="","",IF(F288=VLOOKUP(A288,スキル!$A:$K,11,0),"Ａ",IF(F288=VLOOKUP(A288,スキル!$A:$K,11,0)-1,0,SUM(OFFSET(スキル!$A$2,MATCH(A288,スキル!$A$3:$A$1048576,0),F288+4,1,5-F288)))))</f>
        <v>28</v>
      </c>
      <c r="M288" s="15">
        <f ca="1">IF(F288="",VLOOKUP(A288,スキル!$A:$K,10,0),IF(F288=VLOOKUP(A288,スキル!$A:$K,11,0),"Ｘ",K288+L288))</f>
        <v>32</v>
      </c>
      <c r="N288" s="15">
        <f>IF(C288="イベ","-",VLOOKUP(A288,スキル!$A:$K,10,0)*IF(C288="ハピ",10000,30000))</f>
        <v>1080000</v>
      </c>
      <c r="O288" s="15">
        <f t="shared" ca="1" si="1"/>
        <v>120000</v>
      </c>
      <c r="P288" s="15">
        <f ca="1">IF(C288="イベ","-",IF(F288=VLOOKUP(A288,スキル!$A:$K,11,0),0,IF(C288="ハピ",M288*10000,M288*30000)))</f>
        <v>960000</v>
      </c>
      <c r="Q288" s="15" t="str">
        <f>VLOOKUP(A288,スキル!$A$3:$M$1000,13,0)</f>
        <v>つなげたツムと一緒にまわりのツムも消すよ！</v>
      </c>
    </row>
    <row r="289" spans="1:17" ht="18" customHeight="1">
      <c r="A289" s="13">
        <v>287</v>
      </c>
      <c r="B289" s="14"/>
      <c r="C289" s="14" t="s">
        <v>46</v>
      </c>
      <c r="D289" s="14" t="s">
        <v>451</v>
      </c>
      <c r="E289" s="8" t="str">
        <f t="shared" si="0"/>
        <v>期間8</v>
      </c>
      <c r="F289" s="15">
        <v>4</v>
      </c>
      <c r="G289" s="15">
        <v>12</v>
      </c>
      <c r="H289" s="15">
        <f>IF(F289="","",IF(F289=VLOOKUP(A289,スキル!$A:$K,11,0),"ス",VLOOKUP(A289,スキル!$A:$J,F289+4,FALSE)))</f>
        <v>8</v>
      </c>
      <c r="I289" s="15">
        <f>IF(F289="","",IF(F289=VLOOKUP(A289,スキル!$A:$K,11,0),"キ",100/H289))</f>
        <v>12.5</v>
      </c>
      <c r="J289" s="15">
        <f>IF(F289="","",IF(F289=VLOOKUP(A289,スキル!$A:$K,11,0),"ル",ROUND(G289/I289,1)))</f>
        <v>1</v>
      </c>
      <c r="K289" s="15">
        <f>IF(F289="","",IF(F289=VLOOKUP(A289,スキル!$A:$K,11,0),"Ｍ",ROUND(H289-J289,0)))</f>
        <v>7</v>
      </c>
      <c r="L289" s="15">
        <f ca="1">IF(F289="","",IF(F289=VLOOKUP(A289,スキル!$A:$K,11,0),"Ａ",IF(F289=VLOOKUP(A289,スキル!$A:$K,11,0)-1,0,SUM(OFFSET(スキル!$A$2,MATCH(A289,スキル!$A$3:$A$1048576,0),F289+4,1,5-F289)))))</f>
        <v>20</v>
      </c>
      <c r="M289" s="15">
        <f ca="1">IF(F289="",VLOOKUP(A289,スキル!$A:$K,10,0),IF(F289=VLOOKUP(A289,スキル!$A:$K,11,0),"Ｘ",K289+L289))</f>
        <v>27</v>
      </c>
      <c r="N289" s="15">
        <f>IF(C289="イベ","-",VLOOKUP(A289,スキル!$A:$K,10,0)*IF(C289="ハピ",10000,30000))</f>
        <v>1080000</v>
      </c>
      <c r="O289" s="15">
        <f t="shared" ca="1" si="1"/>
        <v>270000</v>
      </c>
      <c r="P289" s="15">
        <f ca="1">IF(C289="イベ","-",IF(F289=VLOOKUP(A289,スキル!$A:$K,11,0),0,IF(C289="ハピ",M289*10000,M289*30000)))</f>
        <v>810000</v>
      </c>
      <c r="Q289" s="15" t="str">
        <f>VLOOKUP(A289,スキル!$A$3:$M$1000,13,0)</f>
        <v>横・斜めライン状と画面中央のツムを消すよ！</v>
      </c>
    </row>
    <row r="290" spans="1:17" ht="18" customHeight="1">
      <c r="A290" s="13">
        <v>288</v>
      </c>
      <c r="B290" s="14"/>
      <c r="C290" s="14" t="s">
        <v>46</v>
      </c>
      <c r="D290" s="14" t="s">
        <v>453</v>
      </c>
      <c r="E290" s="8" t="str">
        <f t="shared" si="0"/>
        <v>期間8</v>
      </c>
      <c r="F290" s="15">
        <v>4</v>
      </c>
      <c r="G290" s="15">
        <v>37</v>
      </c>
      <c r="H290" s="15">
        <f>IF(F290="","",IF(F290=VLOOKUP(A290,スキル!$A:$K,11,0),"ス",VLOOKUP(A290,スキル!$A:$J,F290+4,FALSE)))</f>
        <v>8</v>
      </c>
      <c r="I290" s="15">
        <f>IF(F290="","",IF(F290=VLOOKUP(A290,スキル!$A:$K,11,0),"キ",100/H290))</f>
        <v>12.5</v>
      </c>
      <c r="J290" s="15">
        <f>IF(F290="","",IF(F290=VLOOKUP(A290,スキル!$A:$K,11,0),"ル",ROUND(G290/I290,1)))</f>
        <v>3</v>
      </c>
      <c r="K290" s="15">
        <f>IF(F290="","",IF(F290=VLOOKUP(A290,スキル!$A:$K,11,0),"Ｍ",ROUND(H290-J290,0)))</f>
        <v>5</v>
      </c>
      <c r="L290" s="15">
        <f ca="1">IF(F290="","",IF(F290=VLOOKUP(A290,スキル!$A:$K,11,0),"Ａ",IF(F290=VLOOKUP(A290,スキル!$A:$K,11,0)-1,0,SUM(OFFSET(スキル!$A$2,MATCH(A290,スキル!$A$3:$A$1048576,0),F290+4,1,5-F290)))))</f>
        <v>16</v>
      </c>
      <c r="M290" s="15">
        <f ca="1">IF(F290="",VLOOKUP(A290,スキル!$A:$K,10,0),IF(F290=VLOOKUP(A290,スキル!$A:$K,11,0),"Ｘ",K290+L290))</f>
        <v>21</v>
      </c>
      <c r="N290" s="15">
        <f>IF(C290="イベ","-",VLOOKUP(A290,スキル!$A:$K,10,0)*IF(C290="ハピ",10000,30000))</f>
        <v>960000</v>
      </c>
      <c r="O290" s="15">
        <f t="shared" ca="1" si="1"/>
        <v>330000</v>
      </c>
      <c r="P290" s="15">
        <f ca="1">IF(C290="イベ","-",IF(F290=VLOOKUP(A290,スキル!$A:$K,11,0),0,IF(C290="ハピ",M290*10000,M290*30000)))</f>
        <v>630000</v>
      </c>
      <c r="Q290" s="15" t="str">
        <f>VLOOKUP(A290,スキル!$A$3:$M$1000,13,0)</f>
        <v>ミッキーマークの数だけタップした周りのツムを消すよ！</v>
      </c>
    </row>
    <row r="291" spans="1:17" ht="18" customHeight="1">
      <c r="A291" s="19">
        <v>289</v>
      </c>
      <c r="B291" s="20"/>
      <c r="C291" s="20" t="s">
        <v>49</v>
      </c>
      <c r="D291" s="20" t="s">
        <v>455</v>
      </c>
      <c r="E291" s="8" t="str">
        <f t="shared" si="0"/>
        <v>イベス</v>
      </c>
      <c r="F291" s="15">
        <v>3</v>
      </c>
      <c r="G291" s="15"/>
      <c r="H291" s="15" t="str">
        <f>IF(F291="","",IF(F291=VLOOKUP(A291,スキル!$A:$K,11,0),"ス",VLOOKUP(A291,スキル!$A:$J,F291+4,FALSE)))</f>
        <v>ス</v>
      </c>
      <c r="I291" s="15" t="str">
        <f>IF(F291="","",IF(F291=VLOOKUP(A291,スキル!$A:$K,11,0),"キ",100/H291))</f>
        <v>キ</v>
      </c>
      <c r="J291" s="15" t="str">
        <f>IF(F291="","",IF(F291=VLOOKUP(A291,スキル!$A:$K,11,0),"ル",ROUND(G291/I291,1)))</f>
        <v>ル</v>
      </c>
      <c r="K291" s="15" t="str">
        <f>IF(F291="","",IF(F291=VLOOKUP(A291,スキル!$A:$K,11,0),"Ｍ",ROUND(H291-J291,0)))</f>
        <v>Ｍ</v>
      </c>
      <c r="L291" s="15" t="str">
        <f ca="1">IF(F291="","",IF(F291=VLOOKUP(A291,スキル!$A:$K,11,0),"Ａ",IF(F291=VLOOKUP(A291,スキル!$A:$K,11,0)-1,0,SUM(OFFSET(スキル!$A$2,MATCH(A291,スキル!$A$3:$A$1048576,0),F291+4,1,5-F291)))))</f>
        <v>Ａ</v>
      </c>
      <c r="M291" s="15" t="str">
        <f>IF(F291="",VLOOKUP(A291,スキル!$A:$K,10,0),IF(F291=VLOOKUP(A291,スキル!$A:$K,11,0),"Ｘ",K291+L291))</f>
        <v>Ｘ</v>
      </c>
      <c r="N291" s="15" t="str">
        <f>IF(C291="イベ","-",VLOOKUP(A291,スキル!$A:$K,10,0)*IF(C291="ハピ",10000,30000))</f>
        <v>-</v>
      </c>
      <c r="O291" s="15" t="str">
        <f t="shared" si="1"/>
        <v>-</v>
      </c>
      <c r="P291" s="15" t="str">
        <f>IF(C291="イベ","-",IF(F291=VLOOKUP(A291,スキル!$A:$K,11,0),0,IF(C291="ハピ",M291*10000,M291*30000)))</f>
        <v>-</v>
      </c>
      <c r="Q291" s="15" t="str">
        <f>VLOOKUP(A291,スキル!$A$3:$M$1000,13,0)</f>
        <v>画面中央にシャドウが増えるよ！</v>
      </c>
    </row>
    <row r="292" spans="1:17" ht="18" customHeight="1">
      <c r="A292" s="13">
        <v>290</v>
      </c>
      <c r="B292" s="14"/>
      <c r="C292" s="14" t="s">
        <v>46</v>
      </c>
      <c r="D292" s="14" t="s">
        <v>457</v>
      </c>
      <c r="E292" s="8" t="str">
        <f t="shared" si="0"/>
        <v>期間4</v>
      </c>
      <c r="F292" s="15">
        <v>3</v>
      </c>
      <c r="G292" s="15">
        <v>0</v>
      </c>
      <c r="H292" s="15">
        <f>IF(F292="","",IF(F292=VLOOKUP(A292,スキル!$A:$K,11,0),"ス",VLOOKUP(A292,スキル!$A:$J,F292+4,FALSE)))</f>
        <v>4</v>
      </c>
      <c r="I292" s="15">
        <f>IF(F292="","",IF(F292=VLOOKUP(A292,スキル!$A:$K,11,0),"キ",100/H292))</f>
        <v>25</v>
      </c>
      <c r="J292" s="15">
        <f>IF(F292="","",IF(F292=VLOOKUP(A292,スキル!$A:$K,11,0),"ル",ROUND(G292/I292,1)))</f>
        <v>0</v>
      </c>
      <c r="K292" s="15">
        <f>IF(F292="","",IF(F292=VLOOKUP(A292,スキル!$A:$K,11,0),"Ｍ",ROUND(H292-J292,0)))</f>
        <v>4</v>
      </c>
      <c r="L292" s="15">
        <f ca="1">IF(F292="","",IF(F292=VLOOKUP(A292,スキル!$A:$K,11,0),"Ａ",IF(F292=VLOOKUP(A292,スキル!$A:$K,11,0)-1,0,SUM(OFFSET(スキル!$A$2,MATCH(A292,スキル!$A$3:$A$1048576,0),F292+4,1,5-F292)))))</f>
        <v>28</v>
      </c>
      <c r="M292" s="15">
        <f ca="1">IF(F292="",VLOOKUP(A292,スキル!$A:$K,10,0),IF(F292=VLOOKUP(A292,スキル!$A:$K,11,0),"Ｘ",K292+L292))</f>
        <v>32</v>
      </c>
      <c r="N292" s="15">
        <f>IF(C292="イベ","-",VLOOKUP(A292,スキル!$A:$K,10,0)*IF(C292="ハピ",10000,30000))</f>
        <v>1080000</v>
      </c>
      <c r="O292" s="15">
        <f t="shared" ca="1" si="1"/>
        <v>120000</v>
      </c>
      <c r="P292" s="15">
        <f ca="1">IF(C292="イベ","-",IF(F292=VLOOKUP(A292,スキル!$A:$K,11,0),0,IF(C292="ハピ",M292*10000,M292*30000)))</f>
        <v>960000</v>
      </c>
      <c r="Q292" s="15" t="str">
        <f>VLOOKUP(A292,スキル!$A$3:$M$1000,13,0)</f>
        <v>縦ライン状にツムを消すよ！</v>
      </c>
    </row>
    <row r="293" spans="1:17" ht="18" customHeight="1">
      <c r="A293" s="13">
        <v>291</v>
      </c>
      <c r="B293" s="14"/>
      <c r="C293" s="14" t="s">
        <v>46</v>
      </c>
      <c r="D293" s="14" t="s">
        <v>458</v>
      </c>
      <c r="E293" s="8" t="str">
        <f t="shared" si="0"/>
        <v>期間4</v>
      </c>
      <c r="F293" s="15">
        <v>3</v>
      </c>
      <c r="G293" s="15">
        <v>75</v>
      </c>
      <c r="H293" s="15">
        <f>IF(F293="","",IF(F293=VLOOKUP(A293,スキル!$A:$K,11,0),"ス",VLOOKUP(A293,スキル!$A:$J,F293+4,FALSE)))</f>
        <v>4</v>
      </c>
      <c r="I293" s="15">
        <f>IF(F293="","",IF(F293=VLOOKUP(A293,スキル!$A:$K,11,0),"キ",100/H293))</f>
        <v>25</v>
      </c>
      <c r="J293" s="15">
        <f>IF(F293="","",IF(F293=VLOOKUP(A293,スキル!$A:$K,11,0),"ル",ROUND(G293/I293,1)))</f>
        <v>3</v>
      </c>
      <c r="K293" s="15">
        <f>IF(F293="","",IF(F293=VLOOKUP(A293,スキル!$A:$K,11,0),"Ｍ",ROUND(H293-J293,0)))</f>
        <v>1</v>
      </c>
      <c r="L293" s="15">
        <f ca="1">IF(F293="","",IF(F293=VLOOKUP(A293,スキル!$A:$K,11,0),"Ａ",IF(F293=VLOOKUP(A293,スキル!$A:$K,11,0)-1,0,SUM(OFFSET(スキル!$A$2,MATCH(A293,スキル!$A$3:$A$1048576,0),F293+4,1,5-F293)))))</f>
        <v>24</v>
      </c>
      <c r="M293" s="15">
        <f ca="1">IF(F293="",VLOOKUP(A293,スキル!$A:$K,10,0),IF(F293=VLOOKUP(A293,スキル!$A:$K,11,0),"Ｘ",K293+L293))</f>
        <v>25</v>
      </c>
      <c r="N293" s="15">
        <f>IF(C293="イベ","-",VLOOKUP(A293,スキル!$A:$K,10,0)*IF(C293="ハピ",10000,30000))</f>
        <v>960000</v>
      </c>
      <c r="O293" s="15">
        <f t="shared" ca="1" si="1"/>
        <v>210000</v>
      </c>
      <c r="P293" s="15">
        <f ca="1">IF(C293="イベ","-",IF(F293=VLOOKUP(A293,スキル!$A:$K,11,0),0,IF(C293="ハピ",M293*10000,M293*30000)))</f>
        <v>750000</v>
      </c>
      <c r="Q293" s="15" t="str">
        <f>VLOOKUP(A293,スキル!$A$3:$M$1000,13,0)</f>
        <v>画面中央のツムをまとめて消すよ！</v>
      </c>
    </row>
    <row r="294" spans="1:17" ht="18" customHeight="1">
      <c r="A294" s="13">
        <v>292</v>
      </c>
      <c r="B294" s="14"/>
      <c r="C294" s="14" t="s">
        <v>46</v>
      </c>
      <c r="D294" s="14" t="s">
        <v>459</v>
      </c>
      <c r="E294" s="8" t="str">
        <f t="shared" si="0"/>
        <v>期間4</v>
      </c>
      <c r="F294" s="15">
        <v>3</v>
      </c>
      <c r="G294" s="15">
        <v>0</v>
      </c>
      <c r="H294" s="15">
        <f>IF(F294="","",IF(F294=VLOOKUP(A294,スキル!$A:$K,11,0),"ス",VLOOKUP(A294,スキル!$A:$J,F294+4,FALSE)))</f>
        <v>4</v>
      </c>
      <c r="I294" s="15">
        <f>IF(F294="","",IF(F294=VLOOKUP(A294,スキル!$A:$K,11,0),"キ",100/H294))</f>
        <v>25</v>
      </c>
      <c r="J294" s="15">
        <f>IF(F294="","",IF(F294=VLOOKUP(A294,スキル!$A:$K,11,0),"ル",ROUND(G294/I294,1)))</f>
        <v>0</v>
      </c>
      <c r="K294" s="15">
        <f>IF(F294="","",IF(F294=VLOOKUP(A294,スキル!$A:$K,11,0),"Ｍ",ROUND(H294-J294,0)))</f>
        <v>4</v>
      </c>
      <c r="L294" s="15">
        <f ca="1">IF(F294="","",IF(F294=VLOOKUP(A294,スキル!$A:$K,11,0),"Ａ",IF(F294=VLOOKUP(A294,スキル!$A:$K,11,0)-1,0,SUM(OFFSET(スキル!$A$2,MATCH(A294,スキル!$A$3:$A$1048576,0),F294+4,1,5-F294)))))</f>
        <v>24</v>
      </c>
      <c r="M294" s="15">
        <f ca="1">IF(F294="",VLOOKUP(A294,スキル!$A:$K,10,0),IF(F294=VLOOKUP(A294,スキル!$A:$K,11,0),"Ｘ",K294+L294))</f>
        <v>28</v>
      </c>
      <c r="N294" s="15">
        <f>IF(C294="イベ","-",VLOOKUP(A294,スキル!$A:$K,10,0)*IF(C294="ハピ",10000,30000))</f>
        <v>960000</v>
      </c>
      <c r="O294" s="15">
        <f t="shared" ca="1" si="1"/>
        <v>120000</v>
      </c>
      <c r="P294" s="15">
        <f ca="1">IF(C294="イベ","-",IF(F294=VLOOKUP(A294,スキル!$A:$K,11,0),0,IF(C294="ハピ",M294*10000,M294*30000)))</f>
        <v>840000</v>
      </c>
      <c r="Q294" s="15" t="str">
        <f>VLOOKUP(A294,スキル!$A$3:$M$1000,13,0)</f>
        <v>ビアンカと並ぶとボムに変化するバーナードが出るよ！</v>
      </c>
    </row>
    <row r="295" spans="1:17" ht="18" customHeight="1">
      <c r="A295" s="13">
        <v>293</v>
      </c>
      <c r="B295" s="13">
        <v>85</v>
      </c>
      <c r="C295" s="14" t="s">
        <v>38</v>
      </c>
      <c r="D295" s="14" t="s">
        <v>461</v>
      </c>
      <c r="E295" s="8" t="str">
        <f t="shared" si="0"/>
        <v>常駐7</v>
      </c>
      <c r="F295" s="15">
        <v>4</v>
      </c>
      <c r="G295" s="15">
        <v>85</v>
      </c>
      <c r="H295" s="15">
        <f>IF(F295="","",IF(F295=VLOOKUP(A295,スキル!$A:$K,11,0),"ス",VLOOKUP(A295,スキル!$A:$J,F295+4,FALSE)))</f>
        <v>7</v>
      </c>
      <c r="I295" s="15">
        <f>IF(F295="","",IF(F295=VLOOKUP(A295,スキル!$A:$K,11,0),"キ",100/H295))</f>
        <v>14.285714285714286</v>
      </c>
      <c r="J295" s="15">
        <f>IF(F295="","",IF(F295=VLOOKUP(A295,スキル!$A:$K,11,0),"ル",ROUND(G295/I295,1)))</f>
        <v>6</v>
      </c>
      <c r="K295" s="15">
        <f>IF(F295="","",IF(F295=VLOOKUP(A295,スキル!$A:$K,11,0),"Ｍ",ROUND(H295-J295,0)))</f>
        <v>1</v>
      </c>
      <c r="L295" s="15">
        <f ca="1">IF(F295="","",IF(F295=VLOOKUP(A295,スキル!$A:$K,11,0),"Ａ",IF(F295=VLOOKUP(A295,スキル!$A:$K,11,0)-1,0,SUM(OFFSET(スキル!$A$2,MATCH(A295,スキル!$A$3:$A$1048576,0),F295+4,1,5-F295)))))</f>
        <v>14</v>
      </c>
      <c r="M295" s="15">
        <f ca="1">IF(F295="",VLOOKUP(A295,スキル!$A:$K,10,0),IF(F295=VLOOKUP(A295,スキル!$A:$K,11,0),"Ｘ",K295+L295))</f>
        <v>15</v>
      </c>
      <c r="N295" s="15">
        <f>IF(C295="イベ","-",VLOOKUP(A295,スキル!$A:$K,10,0)*IF(C295="ハピ",10000,30000))</f>
        <v>870000</v>
      </c>
      <c r="O295" s="15">
        <f t="shared" ca="1" si="1"/>
        <v>420000</v>
      </c>
      <c r="P295" s="15">
        <f ca="1">IF(C295="イベ","-",IF(F295=VLOOKUP(A295,スキル!$A:$K,11,0),0,IF(C295="ハピ",M295*10000,M295*30000)))</f>
        <v>450000</v>
      </c>
      <c r="Q295" s="15" t="str">
        <f>VLOOKUP(A295,スキル!$A$3:$M$1000,13,0)</f>
        <v>出てきた花をタップ 周りのツムを消すよ！</v>
      </c>
    </row>
    <row r="296" spans="1:17" ht="18" customHeight="1">
      <c r="A296" s="13">
        <v>294</v>
      </c>
      <c r="B296" s="13">
        <v>86</v>
      </c>
      <c r="C296" s="14" t="s">
        <v>38</v>
      </c>
      <c r="D296" s="14" t="s">
        <v>463</v>
      </c>
      <c r="E296" s="8" t="str">
        <f t="shared" si="0"/>
        <v>常駐8</v>
      </c>
      <c r="F296" s="15">
        <v>4</v>
      </c>
      <c r="G296" s="15">
        <v>62</v>
      </c>
      <c r="H296" s="15">
        <f>IF(F296="","",IF(F296=VLOOKUP(A296,スキル!$A:$K,11,0),"ス",VLOOKUP(A296,スキル!$A:$J,F296+4,FALSE)))</f>
        <v>8</v>
      </c>
      <c r="I296" s="15">
        <f>IF(F296="","",IF(F296=VLOOKUP(A296,スキル!$A:$K,11,0),"キ",100/H296))</f>
        <v>12.5</v>
      </c>
      <c r="J296" s="15">
        <f>IF(F296="","",IF(F296=VLOOKUP(A296,スキル!$A:$K,11,0),"ル",ROUND(G296/I296,1)))</f>
        <v>5</v>
      </c>
      <c r="K296" s="15">
        <f>IF(F296="","",IF(F296=VLOOKUP(A296,スキル!$A:$K,11,0),"Ｍ",ROUND(H296-J296,0)))</f>
        <v>3</v>
      </c>
      <c r="L296" s="15">
        <f ca="1">IF(F296="","",IF(F296=VLOOKUP(A296,スキル!$A:$K,11,0),"Ａ",IF(F296=VLOOKUP(A296,スキル!$A:$K,11,0)-1,0,SUM(OFFSET(スキル!$A$2,MATCH(A296,スキル!$A$3:$A$1048576,0),F296+4,1,5-F296)))))</f>
        <v>16</v>
      </c>
      <c r="M296" s="15">
        <f ca="1">IF(F296="",VLOOKUP(A296,スキル!$A:$K,10,0),IF(F296=VLOOKUP(A296,スキル!$A:$K,11,0),"Ｘ",K296+L296))</f>
        <v>19</v>
      </c>
      <c r="N296" s="15">
        <f>IF(C296="イベ","-",VLOOKUP(A296,スキル!$A:$K,10,0)*IF(C296="ハピ",10000,30000))</f>
        <v>960000</v>
      </c>
      <c r="O296" s="15">
        <f t="shared" ca="1" si="1"/>
        <v>390000</v>
      </c>
      <c r="P296" s="15">
        <f ca="1">IF(C296="イベ","-",IF(F296=VLOOKUP(A296,スキル!$A:$K,11,0),0,IF(C296="ハピ",M296*10000,M296*30000)))</f>
        <v>570000</v>
      </c>
      <c r="Q296" s="15" t="str">
        <f>VLOOKUP(A296,スキル!$A$3:$M$1000,13,0)</f>
        <v>少しの間ツムがダッチェスとこども達になるよ！</v>
      </c>
    </row>
    <row r="297" spans="1:17" ht="18" customHeight="1">
      <c r="A297" s="13">
        <v>295</v>
      </c>
      <c r="B297" s="13">
        <v>87</v>
      </c>
      <c r="C297" s="14" t="s">
        <v>38</v>
      </c>
      <c r="D297" s="14" t="s">
        <v>465</v>
      </c>
      <c r="E297" s="8" t="str">
        <f t="shared" si="0"/>
        <v>常駐7</v>
      </c>
      <c r="F297" s="15">
        <v>4</v>
      </c>
      <c r="G297" s="15">
        <v>14</v>
      </c>
      <c r="H297" s="15">
        <f>IF(F297="","",IF(F297=VLOOKUP(A297,スキル!$A:$K,11,0),"ス",VLOOKUP(A297,スキル!$A:$J,F297+4,FALSE)))</f>
        <v>7</v>
      </c>
      <c r="I297" s="15">
        <f>IF(F297="","",IF(F297=VLOOKUP(A297,スキル!$A:$K,11,0),"キ",100/H297))</f>
        <v>14.285714285714286</v>
      </c>
      <c r="J297" s="15">
        <f>IF(F297="","",IF(F297=VLOOKUP(A297,スキル!$A:$K,11,0),"ル",ROUND(G297/I297,1)))</f>
        <v>1</v>
      </c>
      <c r="K297" s="15">
        <f>IF(F297="","",IF(F297=VLOOKUP(A297,スキル!$A:$K,11,0),"Ｍ",ROUND(H297-J297,0)))</f>
        <v>6</v>
      </c>
      <c r="L297" s="15">
        <f ca="1">IF(F297="","",IF(F297=VLOOKUP(A297,スキル!$A:$K,11,0),"Ａ",IF(F297=VLOOKUP(A297,スキル!$A:$K,11,0)-1,0,SUM(OFFSET(スキル!$A$2,MATCH(A297,スキル!$A$3:$A$1048576,0),F297+4,1,5-F297)))))</f>
        <v>14</v>
      </c>
      <c r="M297" s="15">
        <f ca="1">IF(F297="",VLOOKUP(A297,スキル!$A:$K,10,0),IF(F297=VLOOKUP(A297,スキル!$A:$K,11,0),"Ｘ",K297+L297))</f>
        <v>20</v>
      </c>
      <c r="N297" s="15">
        <f>IF(C297="イベ","-",VLOOKUP(A297,スキル!$A:$K,10,0)*IF(C297="ハピ",10000,30000))</f>
        <v>870000</v>
      </c>
      <c r="O297" s="15">
        <f t="shared" ca="1" si="1"/>
        <v>270000</v>
      </c>
      <c r="P297" s="15">
        <f ca="1">IF(C297="イベ","-",IF(F297=VLOOKUP(A297,スキル!$A:$K,11,0),0,IF(C297="ハピ",M297*10000,M297*30000)))</f>
        <v>600000</v>
      </c>
      <c r="Q297" s="15" t="str">
        <f>VLOOKUP(A297,スキル!$A$3:$M$1000,13,0)</f>
        <v>縦ライン状にツムを消すよ！</v>
      </c>
    </row>
    <row r="298" spans="1:17" ht="18" customHeight="1">
      <c r="A298" s="13">
        <v>296</v>
      </c>
      <c r="B298" s="14"/>
      <c r="C298" s="14" t="s">
        <v>46</v>
      </c>
      <c r="D298" s="14" t="s">
        <v>466</v>
      </c>
      <c r="E298" s="8" t="str">
        <f t="shared" si="0"/>
        <v>期間4</v>
      </c>
      <c r="F298" s="15">
        <v>3</v>
      </c>
      <c r="G298" s="15">
        <v>75</v>
      </c>
      <c r="H298" s="15">
        <f>IF(F298="","",IF(F298=VLOOKUP(A298,スキル!$A:$K,11,0),"ス",VLOOKUP(A298,スキル!$A:$J,F298+4,FALSE)))</f>
        <v>4</v>
      </c>
      <c r="I298" s="15">
        <f>IF(F298="","",IF(F298=VLOOKUP(A298,スキル!$A:$K,11,0),"キ",100/H298))</f>
        <v>25</v>
      </c>
      <c r="J298" s="15">
        <f>IF(F298="","",IF(F298=VLOOKUP(A298,スキル!$A:$K,11,0),"ル",ROUND(G298/I298,1)))</f>
        <v>3</v>
      </c>
      <c r="K298" s="15">
        <f>IF(F298="","",IF(F298=VLOOKUP(A298,スキル!$A:$K,11,0),"Ｍ",ROUND(H298-J298,0)))</f>
        <v>1</v>
      </c>
      <c r="L298" s="15">
        <f ca="1">IF(F298="","",IF(F298=VLOOKUP(A298,スキル!$A:$K,11,0),"Ａ",IF(F298=VLOOKUP(A298,スキル!$A:$K,11,0)-1,0,SUM(OFFSET(スキル!$A$2,MATCH(A298,スキル!$A$3:$A$1048576,0),F298+4,1,5-F298)))))</f>
        <v>21</v>
      </c>
      <c r="M298" s="15">
        <f ca="1">IF(F298="",VLOOKUP(A298,スキル!$A:$K,10,0),IF(F298=VLOOKUP(A298,スキル!$A:$K,11,0),"Ｘ",K298+L298))</f>
        <v>22</v>
      </c>
      <c r="N298" s="15">
        <f>IF(C298="イベ","-",VLOOKUP(A298,スキル!$A:$K,10,0)*IF(C298="ハピ",10000,30000))</f>
        <v>870000</v>
      </c>
      <c r="O298" s="15">
        <f t="shared" ca="1" si="1"/>
        <v>210000</v>
      </c>
      <c r="P298" s="15">
        <f ca="1">IF(C298="イベ","-",IF(F298=VLOOKUP(A298,スキル!$A:$K,11,0),0,IF(C298="ハピ",M298*10000,M298*30000)))</f>
        <v>660000</v>
      </c>
      <c r="Q298" s="15" t="str">
        <f>VLOOKUP(A298,スキル!$A$3:$M$1000,13,0)</f>
        <v>画面中央のツムをまとめて消すよ！</v>
      </c>
    </row>
    <row r="299" spans="1:17" ht="18" customHeight="1">
      <c r="A299" s="13">
        <v>297</v>
      </c>
      <c r="B299" s="14"/>
      <c r="C299" s="14" t="s">
        <v>46</v>
      </c>
      <c r="D299" s="14" t="s">
        <v>467</v>
      </c>
      <c r="E299" s="8" t="str">
        <f t="shared" si="0"/>
        <v>期間4</v>
      </c>
      <c r="F299" s="15">
        <v>3</v>
      </c>
      <c r="G299" s="15">
        <v>50</v>
      </c>
      <c r="H299" s="15">
        <f>IF(F299="","",IF(F299=VLOOKUP(A299,スキル!$A:$K,11,0),"ス",VLOOKUP(A299,スキル!$A:$J,F299+4,FALSE)))</f>
        <v>4</v>
      </c>
      <c r="I299" s="15">
        <f>IF(F299="","",IF(F299=VLOOKUP(A299,スキル!$A:$K,11,0),"キ",100/H299))</f>
        <v>25</v>
      </c>
      <c r="J299" s="15">
        <f>IF(F299="","",IF(F299=VLOOKUP(A299,スキル!$A:$K,11,0),"ル",ROUND(G299/I299,1)))</f>
        <v>2</v>
      </c>
      <c r="K299" s="15">
        <f>IF(F299="","",IF(F299=VLOOKUP(A299,スキル!$A:$K,11,0),"Ｍ",ROUND(H299-J299,0)))</f>
        <v>2</v>
      </c>
      <c r="L299" s="15">
        <f ca="1">IF(F299="","",IF(F299=VLOOKUP(A299,スキル!$A:$K,11,0),"Ａ",IF(F299=VLOOKUP(A299,スキル!$A:$K,11,0)-1,0,SUM(OFFSET(スキル!$A$2,MATCH(A299,スキル!$A$3:$A$1048576,0),F299+4,1,5-F299)))))</f>
        <v>28</v>
      </c>
      <c r="M299" s="15">
        <f ca="1">IF(F299="",VLOOKUP(A299,スキル!$A:$K,10,0),IF(F299=VLOOKUP(A299,スキル!$A:$K,11,0),"Ｘ",K299+L299))</f>
        <v>30</v>
      </c>
      <c r="N299" s="15">
        <f>IF(C299="イベ","-",VLOOKUP(A299,スキル!$A:$K,10,0)*IF(C299="ハピ",10000,30000))</f>
        <v>1080000</v>
      </c>
      <c r="O299" s="15">
        <f t="shared" ca="1" si="1"/>
        <v>180000</v>
      </c>
      <c r="P299" s="15">
        <f ca="1">IF(C299="イベ","-",IF(F299=VLOOKUP(A299,スキル!$A:$K,11,0),0,IF(C299="ハピ",M299*10000,M299*30000)))</f>
        <v>900000</v>
      </c>
      <c r="Q299" s="15" t="str">
        <f>VLOOKUP(A299,スキル!$A$3:$M$1000,13,0)</f>
        <v>ランダムでツムを消して高得点ツムがでるよ！</v>
      </c>
    </row>
    <row r="300" spans="1:17" ht="18" customHeight="1">
      <c r="A300" s="13">
        <v>298</v>
      </c>
      <c r="B300" s="14"/>
      <c r="C300" s="14" t="s">
        <v>46</v>
      </c>
      <c r="D300" s="14" t="s">
        <v>469</v>
      </c>
      <c r="E300" s="8" t="str">
        <f t="shared" si="0"/>
        <v>期間2</v>
      </c>
      <c r="F300" s="15">
        <v>2</v>
      </c>
      <c r="G300" s="15">
        <v>50</v>
      </c>
      <c r="H300" s="15">
        <f>IF(F300="","",IF(F300=VLOOKUP(A300,スキル!$A:$K,11,0),"ス",VLOOKUP(A300,スキル!$A:$J,F300+4,FALSE)))</f>
        <v>2</v>
      </c>
      <c r="I300" s="15">
        <f>IF(F300="","",IF(F300=VLOOKUP(A300,スキル!$A:$K,11,0),"キ",100/H300))</f>
        <v>50</v>
      </c>
      <c r="J300" s="15">
        <f>IF(F300="","",IF(F300=VLOOKUP(A300,スキル!$A:$K,11,0),"ル",ROUND(G300/I300,1)))</f>
        <v>1</v>
      </c>
      <c r="K300" s="15">
        <f>IF(F300="","",IF(F300=VLOOKUP(A300,スキル!$A:$K,11,0),"Ｍ",ROUND(H300-J300,0)))</f>
        <v>1</v>
      </c>
      <c r="L300" s="15">
        <f ca="1">IF(F300="","",IF(F300=VLOOKUP(A300,スキル!$A:$K,11,0),"Ａ",IF(F300=VLOOKUP(A300,スキル!$A:$K,11,0)-1,0,SUM(OFFSET(スキル!$A$2,MATCH(A300,スキル!$A$3:$A$1048576,0),F300+4,1,5-F300)))))</f>
        <v>25</v>
      </c>
      <c r="M300" s="15">
        <f ca="1">IF(F300="",VLOOKUP(A300,スキル!$A:$K,10,0),IF(F300=VLOOKUP(A300,スキル!$A:$K,11,0),"Ｘ",K300+L300))</f>
        <v>26</v>
      </c>
      <c r="N300" s="15">
        <f>IF(C300="イベ","-",VLOOKUP(A300,スキル!$A:$K,10,0)*IF(C300="ハピ",10000,30000))</f>
        <v>870000</v>
      </c>
      <c r="O300" s="15">
        <f t="shared" ca="1" si="1"/>
        <v>90000</v>
      </c>
      <c r="P300" s="15">
        <f ca="1">IF(C300="イベ","-",IF(F300=VLOOKUP(A300,スキル!$A:$K,11,0),0,IF(C300="ハピ",M300*10000,M300*30000)))</f>
        <v>780000</v>
      </c>
      <c r="Q300" s="15" t="str">
        <f>VLOOKUP(A300,スキル!$A$3:$M$1000,13,0)</f>
        <v>フィーバーが始まりVライン状にツムを消すよ！</v>
      </c>
    </row>
    <row r="301" spans="1:17" ht="18" customHeight="1">
      <c r="A301" s="13">
        <v>299</v>
      </c>
      <c r="B301" s="13">
        <v>88</v>
      </c>
      <c r="C301" s="14" t="s">
        <v>38</v>
      </c>
      <c r="D301" s="14" t="s">
        <v>471</v>
      </c>
      <c r="E301" s="8" t="str">
        <f t="shared" si="0"/>
        <v>常駐14</v>
      </c>
      <c r="F301" s="15">
        <v>5</v>
      </c>
      <c r="G301" s="15">
        <v>21</v>
      </c>
      <c r="H301" s="15">
        <f>IF(F301="","",IF(F301=VLOOKUP(A301,スキル!$A:$K,11,0),"ス",VLOOKUP(A301,スキル!$A:$J,F301+4,FALSE)))</f>
        <v>14</v>
      </c>
      <c r="I301" s="15">
        <f>IF(F301="","",IF(F301=VLOOKUP(A301,スキル!$A:$K,11,0),"キ",100/H301))</f>
        <v>7.1428571428571432</v>
      </c>
      <c r="J301" s="15">
        <f>IF(F301="","",IF(F301=VLOOKUP(A301,スキル!$A:$K,11,0),"ル",ROUND(G301/I301,1)))</f>
        <v>2.9</v>
      </c>
      <c r="K301" s="15">
        <f>IF(F301="","",IF(F301=VLOOKUP(A301,スキル!$A:$K,11,0),"Ｍ",ROUND(H301-J301,0)))</f>
        <v>11</v>
      </c>
      <c r="L301" s="15">
        <f ca="1">IF(F301="","",IF(F301=VLOOKUP(A301,スキル!$A:$K,11,0),"Ａ",IF(F301=VLOOKUP(A301,スキル!$A:$K,11,0)-1,0,SUM(OFFSET(スキル!$A$2,MATCH(A301,スキル!$A$3:$A$1048576,0),F301+4,1,5-F301)))))</f>
        <v>0</v>
      </c>
      <c r="M301" s="15">
        <f ca="1">IF(F301="",VLOOKUP(A301,スキル!$A:$K,10,0),IF(F301=VLOOKUP(A301,スキル!$A:$K,11,0),"Ｘ",K301+L301))</f>
        <v>11</v>
      </c>
      <c r="N301" s="15">
        <f>IF(C301="イベ","-",VLOOKUP(A301,スキル!$A:$K,10,0)*IF(C301="ハピ",10000,30000))</f>
        <v>870000</v>
      </c>
      <c r="O301" s="15">
        <f t="shared" ca="1" si="1"/>
        <v>540000</v>
      </c>
      <c r="P301" s="15">
        <f ca="1">IF(C301="イベ","-",IF(F301=VLOOKUP(A301,スキル!$A:$K,11,0),0,IF(C301="ハピ",M301*10000,M301*30000)))</f>
        <v>330000</v>
      </c>
      <c r="Q301" s="15" t="str">
        <f>VLOOKUP(A301,スキル!$A$3:$M$1000,13,0)</f>
        <v>少しの間ゆっくりになって 得点が上がるよ！</v>
      </c>
    </row>
    <row r="302" spans="1:17" ht="18" customHeight="1">
      <c r="A302" s="13">
        <v>300</v>
      </c>
      <c r="B302" s="14"/>
      <c r="C302" s="14" t="s">
        <v>46</v>
      </c>
      <c r="D302" s="14" t="s">
        <v>472</v>
      </c>
      <c r="E302" s="8" t="str">
        <f t="shared" si="0"/>
        <v>期間2</v>
      </c>
      <c r="F302" s="15">
        <v>2</v>
      </c>
      <c r="G302" s="15">
        <v>0</v>
      </c>
      <c r="H302" s="15">
        <f>IF(F302="","",IF(F302=VLOOKUP(A302,スキル!$A:$K,11,0),"ス",VLOOKUP(A302,スキル!$A:$J,F302+4,FALSE)))</f>
        <v>2</v>
      </c>
      <c r="I302" s="15">
        <f>IF(F302="","",IF(F302=VLOOKUP(A302,スキル!$A:$K,11,0),"キ",100/H302))</f>
        <v>50</v>
      </c>
      <c r="J302" s="15">
        <f>IF(F302="","",IF(F302=VLOOKUP(A302,スキル!$A:$K,11,0),"ル",ROUND(G302/I302,1)))</f>
        <v>0</v>
      </c>
      <c r="K302" s="15">
        <f>IF(F302="","",IF(F302=VLOOKUP(A302,スキル!$A:$K,11,0),"Ｍ",ROUND(H302-J302,0)))</f>
        <v>2</v>
      </c>
      <c r="L302" s="15">
        <f ca="1">IF(F302="","",IF(F302=VLOOKUP(A302,スキル!$A:$K,11,0),"Ａ",IF(F302=VLOOKUP(A302,スキル!$A:$K,11,0)-1,0,SUM(OFFSET(スキル!$A$2,MATCH(A302,スキル!$A$3:$A$1048576,0),F302+4,1,5-F302)))))</f>
        <v>28</v>
      </c>
      <c r="M302" s="15">
        <f ca="1">IF(F302="",VLOOKUP(A302,スキル!$A:$K,10,0),IF(F302=VLOOKUP(A302,スキル!$A:$K,11,0),"Ｘ",K302+L302))</f>
        <v>30</v>
      </c>
      <c r="N302" s="15">
        <f>IF(C302="イベ","-",VLOOKUP(A302,スキル!$A:$K,10,0)*IF(C302="ハピ",10000,30000))</f>
        <v>960000</v>
      </c>
      <c r="O302" s="15">
        <f t="shared" ca="1" si="1"/>
        <v>60000</v>
      </c>
      <c r="P302" s="15">
        <f ca="1">IF(C302="イベ","-",IF(F302=VLOOKUP(A302,スキル!$A:$K,11,0),0,IF(C302="ハピ",M302*10000,M302*30000)))</f>
        <v>900000</v>
      </c>
      <c r="Q302" s="15" t="str">
        <f>VLOOKUP(A302,スキル!$A$3:$M$1000,13,0)</f>
        <v>ジグザグにツムを消すよ！</v>
      </c>
    </row>
    <row r="303" spans="1:17" ht="18" customHeight="1">
      <c r="A303" s="13">
        <v>301</v>
      </c>
      <c r="B303" s="14"/>
      <c r="C303" s="14" t="s">
        <v>46</v>
      </c>
      <c r="D303" s="14" t="s">
        <v>473</v>
      </c>
      <c r="E303" s="8" t="str">
        <f t="shared" si="0"/>
        <v>期間1</v>
      </c>
      <c r="F303" s="15">
        <v>1</v>
      </c>
      <c r="G303" s="15">
        <v>0</v>
      </c>
      <c r="H303" s="15">
        <f>IF(F303="","",IF(F303=VLOOKUP(A303,スキル!$A:$K,11,0),"ス",VLOOKUP(A303,スキル!$A:$J,F303+4,FALSE)))</f>
        <v>1</v>
      </c>
      <c r="I303" s="15">
        <f>IF(F303="","",IF(F303=VLOOKUP(A303,スキル!$A:$K,11,0),"キ",100/H303))</f>
        <v>100</v>
      </c>
      <c r="J303" s="15">
        <f>IF(F303="","",IF(F303=VLOOKUP(A303,スキル!$A:$K,11,0),"ル",ROUND(G303/I303,1)))</f>
        <v>0</v>
      </c>
      <c r="K303" s="15">
        <f>IF(F303="","",IF(F303=VLOOKUP(A303,スキル!$A:$K,11,0),"Ｍ",ROUND(H303-J303,0)))</f>
        <v>1</v>
      </c>
      <c r="L303" s="15">
        <f ca="1">IF(F303="","",IF(F303=VLOOKUP(A303,スキル!$A:$K,11,0),"Ａ",IF(F303=VLOOKUP(A303,スキル!$A:$K,11,0)-1,0,SUM(OFFSET(スキル!$A$2,MATCH(A303,スキル!$A$3:$A$1048576,0),F303+4,1,5-F303)))))</f>
        <v>30</v>
      </c>
      <c r="M303" s="15">
        <f ca="1">IF(F303="",VLOOKUP(A303,スキル!$A:$K,10,0),IF(F303=VLOOKUP(A303,スキル!$A:$K,11,0),"Ｘ",K303+L303))</f>
        <v>31</v>
      </c>
      <c r="N303" s="15">
        <f>IF(C303="イベ","-",VLOOKUP(A303,スキル!$A:$K,10,0)*IF(C303="ハピ",10000,30000))</f>
        <v>960000</v>
      </c>
      <c r="O303" s="15">
        <f t="shared" ca="1" si="1"/>
        <v>30000</v>
      </c>
      <c r="P303" s="15">
        <f ca="1">IF(C303="イベ","-",IF(F303=VLOOKUP(A303,スキル!$A:$K,11,0),0,IF(C303="ハピ",M303*10000,M303*30000)))</f>
        <v>930000</v>
      </c>
      <c r="Q303" s="15" t="str">
        <f>VLOOKUP(A303,スキル!$A$3:$M$1000,13,0)</f>
        <v>斜めライン状にツムを消すよ！</v>
      </c>
    </row>
    <row r="304" spans="1:17" ht="18" customHeight="1">
      <c r="A304" s="13">
        <v>302</v>
      </c>
      <c r="B304" s="14"/>
      <c r="C304" s="14" t="s">
        <v>46</v>
      </c>
      <c r="D304" s="14" t="s">
        <v>474</v>
      </c>
      <c r="E304" s="8" t="str">
        <f t="shared" si="0"/>
        <v>期間2</v>
      </c>
      <c r="F304" s="15">
        <v>2</v>
      </c>
      <c r="G304" s="15">
        <v>50</v>
      </c>
      <c r="H304" s="15">
        <f>IF(F304="","",IF(F304=VLOOKUP(A304,スキル!$A:$K,11,0),"ス",VLOOKUP(A304,スキル!$A:$J,F304+4,FALSE)))</f>
        <v>2</v>
      </c>
      <c r="I304" s="15">
        <f>IF(F304="","",IF(F304=VLOOKUP(A304,スキル!$A:$K,11,0),"キ",100/H304))</f>
        <v>50</v>
      </c>
      <c r="J304" s="15">
        <f>IF(F304="","",IF(F304=VLOOKUP(A304,スキル!$A:$K,11,0),"ル",ROUND(G304/I304,1)))</f>
        <v>1</v>
      </c>
      <c r="K304" s="15">
        <f>IF(F304="","",IF(F304=VLOOKUP(A304,スキル!$A:$K,11,0),"Ｍ",ROUND(H304-J304,0)))</f>
        <v>1</v>
      </c>
      <c r="L304" s="15">
        <f ca="1">IF(F304="","",IF(F304=VLOOKUP(A304,スキル!$A:$K,11,0),"Ａ",IF(F304=VLOOKUP(A304,スキル!$A:$K,11,0)-1,0,SUM(OFFSET(スキル!$A$2,MATCH(A304,スキル!$A$3:$A$1048576,0),F304+4,1,5-F304)))))</f>
        <v>32</v>
      </c>
      <c r="M304" s="15">
        <f ca="1">IF(F304="",VLOOKUP(A304,スキル!$A:$K,10,0),IF(F304=VLOOKUP(A304,スキル!$A:$K,11,0),"Ｘ",K304+L304))</f>
        <v>33</v>
      </c>
      <c r="N304" s="15">
        <f>IF(C304="イベ","-",VLOOKUP(A304,スキル!$A:$K,10,0)*IF(C304="ハピ",10000,30000))</f>
        <v>1080000</v>
      </c>
      <c r="O304" s="15">
        <f t="shared" ca="1" si="1"/>
        <v>90000</v>
      </c>
      <c r="P304" s="15">
        <f ca="1">IF(C304="イベ","-",IF(F304=VLOOKUP(A304,スキル!$A:$K,11,0),0,IF(C304="ハピ",M304*10000,M304*30000)))</f>
        <v>990000</v>
      </c>
      <c r="Q304" s="15" t="str">
        <f>VLOOKUP(A304,スキル!$A$3:$M$1000,13,0)</f>
        <v>狙った1種類のツム周辺と縦ライン状のツムを消すよ！</v>
      </c>
    </row>
    <row r="305" spans="1:17" ht="18" customHeight="1">
      <c r="A305" s="13">
        <v>303</v>
      </c>
      <c r="B305" s="14"/>
      <c r="C305" s="14" t="s">
        <v>46</v>
      </c>
      <c r="D305" s="14" t="s">
        <v>476</v>
      </c>
      <c r="E305" s="8" t="str">
        <f t="shared" si="0"/>
        <v>期間</v>
      </c>
      <c r="F305" s="15"/>
      <c r="G305" s="15"/>
      <c r="H305" s="15" t="str">
        <f>IF(F305="","",IF(F305=VLOOKUP(A305,スキル!$A:$K,11,0),"ス",VLOOKUP(A305,スキル!$A:$J,F305+4,FALSE)))</f>
        <v/>
      </c>
      <c r="I305" s="15" t="str">
        <f>IF(F305="","",IF(F305=VLOOKUP(A305,スキル!$A:$K,11,0),"キ",100/H305))</f>
        <v/>
      </c>
      <c r="J305" s="15" t="str">
        <f>IF(F305="","",IF(F305=VLOOKUP(A305,スキル!$A:$K,11,0),"ル",ROUND(G305/I305,1)))</f>
        <v/>
      </c>
      <c r="K305" s="15" t="str">
        <f>IF(F305="","",IF(F305=VLOOKUP(A305,スキル!$A:$K,11,0),"Ｍ",ROUND(H305-J305,0)))</f>
        <v/>
      </c>
      <c r="L305" s="15" t="str">
        <f ca="1">IF(F305="","",IF(F305=VLOOKUP(A305,スキル!$A:$K,11,0),"Ａ",IF(F305=VLOOKUP(A305,スキル!$A:$K,11,0)-1,0,SUM(OFFSET(スキル!$A$2,MATCH(A305,スキル!$A$3:$A$1048576,0),F305+4,1,5-F305)))))</f>
        <v/>
      </c>
      <c r="M305" s="15">
        <f>IF(F305="",VLOOKUP(A305,スキル!$A:$K,10,0),IF(F305=VLOOKUP(A305,スキル!$A:$K,11,0),"Ｘ",K305+L305))</f>
        <v>32</v>
      </c>
      <c r="N305" s="15">
        <f>IF(C305="イベ","-",VLOOKUP(A305,スキル!$A:$K,10,0)*IF(C305="ハピ",10000,30000))</f>
        <v>960000</v>
      </c>
      <c r="O305" s="15">
        <f t="shared" si="1"/>
        <v>0</v>
      </c>
      <c r="P305" s="15">
        <f>IF(C305="イベ","-",IF(F305=VLOOKUP(A305,スキル!$A:$K,11,0),0,IF(C305="ハピ",M305*10000,M305*30000)))</f>
        <v>960000</v>
      </c>
      <c r="Q305" s="15" t="str">
        <f>VLOOKUP(A305,スキル!$A$3:$M$1000,13,0)</f>
        <v>逆三角状にツムを消すよ！</v>
      </c>
    </row>
    <row r="306" spans="1:17" ht="18" customHeight="1">
      <c r="A306" s="13">
        <v>304</v>
      </c>
      <c r="B306" s="14"/>
      <c r="C306" s="14" t="s">
        <v>46</v>
      </c>
      <c r="D306" s="14" t="s">
        <v>478</v>
      </c>
      <c r="E306" s="8" t="str">
        <f t="shared" si="0"/>
        <v>期間1</v>
      </c>
      <c r="F306" s="15">
        <v>1</v>
      </c>
      <c r="G306" s="15">
        <v>0</v>
      </c>
      <c r="H306" s="15">
        <f>IF(F306="","",IF(F306=VLOOKUP(A306,スキル!$A:$K,11,0),"ス",VLOOKUP(A306,スキル!$A:$J,F306+4,FALSE)))</f>
        <v>1</v>
      </c>
      <c r="I306" s="15">
        <f>IF(F306="","",IF(F306=VLOOKUP(A306,スキル!$A:$K,11,0),"キ",100/H306))</f>
        <v>100</v>
      </c>
      <c r="J306" s="15">
        <f>IF(F306="","",IF(F306=VLOOKUP(A306,スキル!$A:$K,11,0),"ル",ROUND(G306/I306,1)))</f>
        <v>0</v>
      </c>
      <c r="K306" s="15">
        <f>IF(F306="","",IF(F306=VLOOKUP(A306,スキル!$A:$K,11,0),"Ｍ",ROUND(H306-J306,0)))</f>
        <v>1</v>
      </c>
      <c r="L306" s="15">
        <f ca="1">IF(F306="","",IF(F306=VLOOKUP(A306,スキル!$A:$K,11,0),"Ａ",IF(F306=VLOOKUP(A306,スキル!$A:$K,11,0)-1,0,SUM(OFFSET(スキル!$A$2,MATCH(A306,スキル!$A$3:$A$1048576,0),F306+4,1,5-F306)))))</f>
        <v>30</v>
      </c>
      <c r="M306" s="15">
        <f ca="1">IF(F306="",VLOOKUP(A306,スキル!$A:$K,10,0),IF(F306=VLOOKUP(A306,スキル!$A:$K,11,0),"Ｘ",K306+L306))</f>
        <v>31</v>
      </c>
      <c r="N306" s="15">
        <f>IF(C306="イベ","-",VLOOKUP(A306,スキル!$A:$K,10,0)*IF(C306="ハピ",10000,30000))</f>
        <v>960000</v>
      </c>
      <c r="O306" s="15">
        <f t="shared" ca="1" si="1"/>
        <v>30000</v>
      </c>
      <c r="P306" s="15">
        <f ca="1">IF(C306="イベ","-",IF(F306=VLOOKUP(A306,スキル!$A:$K,11,0),0,IF(C306="ハピ",M306*10000,M306*30000)))</f>
        <v>930000</v>
      </c>
      <c r="Q306" s="15" t="str">
        <f>VLOOKUP(A306,スキル!$A$3:$M$1000,13,0)</f>
        <v>縦ライン状にツムを消すよ！</v>
      </c>
    </row>
    <row r="307" spans="1:17" ht="18" customHeight="1">
      <c r="A307" s="13">
        <v>305</v>
      </c>
      <c r="B307" s="14"/>
      <c r="C307" s="14" t="s">
        <v>46</v>
      </c>
      <c r="D307" s="14" t="s">
        <v>479</v>
      </c>
      <c r="E307" s="8" t="str">
        <f t="shared" si="0"/>
        <v>期間4</v>
      </c>
      <c r="F307" s="15">
        <v>3</v>
      </c>
      <c r="G307" s="15">
        <v>0</v>
      </c>
      <c r="H307" s="15">
        <f>IF(F307="","",IF(F307=VLOOKUP(A307,スキル!$A:$K,11,0),"ス",VLOOKUP(A307,スキル!$A:$J,F307+4,FALSE)))</f>
        <v>4</v>
      </c>
      <c r="I307" s="15">
        <f>IF(F307="","",IF(F307=VLOOKUP(A307,スキル!$A:$K,11,0),"キ",100/H307))</f>
        <v>25</v>
      </c>
      <c r="J307" s="15">
        <f>IF(F307="","",IF(F307=VLOOKUP(A307,スキル!$A:$K,11,0),"ル",ROUND(G307/I307,1)))</f>
        <v>0</v>
      </c>
      <c r="K307" s="15">
        <f>IF(F307="","",IF(F307=VLOOKUP(A307,スキル!$A:$K,11,0),"Ｍ",ROUND(H307-J307,0)))</f>
        <v>4</v>
      </c>
      <c r="L307" s="15">
        <f ca="1">IF(F307="","",IF(F307=VLOOKUP(A307,スキル!$A:$K,11,0),"Ａ",IF(F307=VLOOKUP(A307,スキル!$A:$K,11,0)-1,0,SUM(OFFSET(スキル!$A$2,MATCH(A307,スキル!$A$3:$A$1048576,0),F307+4,1,5-F307)))))</f>
        <v>24</v>
      </c>
      <c r="M307" s="15">
        <f ca="1">IF(F307="",VLOOKUP(A307,スキル!$A:$K,10,0),IF(F307=VLOOKUP(A307,スキル!$A:$K,11,0),"Ｘ",K307+L307))</f>
        <v>28</v>
      </c>
      <c r="N307" s="15">
        <f>IF(C307="イベ","-",VLOOKUP(A307,スキル!$A:$K,10,0)*IF(C307="ハピ",10000,30000))</f>
        <v>960000</v>
      </c>
      <c r="O307" s="15">
        <f t="shared" ca="1" si="1"/>
        <v>120000</v>
      </c>
      <c r="P307" s="15">
        <f ca="1">IF(C307="イベ","-",IF(F307=VLOOKUP(A307,スキル!$A:$K,11,0),0,IF(C307="ハピ",M307*10000,M307*30000)))</f>
        <v>840000</v>
      </c>
      <c r="Q307" s="15" t="str">
        <f>VLOOKUP(A307,スキル!$A$3:$M$1000,13,0)</f>
        <v>縦ライン状にツムを消すよ！</v>
      </c>
    </row>
    <row r="308" spans="1:17" ht="18" customHeight="1">
      <c r="A308" s="13">
        <v>306</v>
      </c>
      <c r="B308" s="14"/>
      <c r="C308" s="14" t="s">
        <v>46</v>
      </c>
      <c r="D308" s="14" t="s">
        <v>480</v>
      </c>
      <c r="E308" s="8" t="str">
        <f t="shared" si="0"/>
        <v>期間2</v>
      </c>
      <c r="F308" s="15">
        <v>2</v>
      </c>
      <c r="G308" s="15">
        <v>50</v>
      </c>
      <c r="H308" s="15">
        <f>IF(F308="","",IF(F308=VLOOKUP(A308,スキル!$A:$K,11,0),"ス",VLOOKUP(A308,スキル!$A:$J,F308+4,FALSE)))</f>
        <v>2</v>
      </c>
      <c r="I308" s="15">
        <f>IF(F308="","",IF(F308=VLOOKUP(A308,スキル!$A:$K,11,0),"キ",100/H308))</f>
        <v>50</v>
      </c>
      <c r="J308" s="15">
        <f>IF(F308="","",IF(F308=VLOOKUP(A308,スキル!$A:$K,11,0),"ル",ROUND(G308/I308,1)))</f>
        <v>1</v>
      </c>
      <c r="K308" s="15">
        <f>IF(F308="","",IF(F308=VLOOKUP(A308,スキル!$A:$K,11,0),"Ｍ",ROUND(H308-J308,0)))</f>
        <v>1</v>
      </c>
      <c r="L308" s="15">
        <f ca="1">IF(F308="","",IF(F308=VLOOKUP(A308,スキル!$A:$K,11,0),"Ａ",IF(F308=VLOOKUP(A308,スキル!$A:$K,11,0)-1,0,SUM(OFFSET(スキル!$A$2,MATCH(A308,スキル!$A$3:$A$1048576,0),F308+4,1,5-F308)))))</f>
        <v>25</v>
      </c>
      <c r="M308" s="15">
        <f ca="1">IF(F308="",VLOOKUP(A308,スキル!$A:$K,10,0),IF(F308=VLOOKUP(A308,スキル!$A:$K,11,0),"Ｘ",K308+L308))</f>
        <v>26</v>
      </c>
      <c r="N308" s="15">
        <f>IF(C308="イベ","-",VLOOKUP(A308,スキル!$A:$K,10,0)*IF(C308="ハピ",10000,30000))</f>
        <v>870000</v>
      </c>
      <c r="O308" s="15">
        <f t="shared" ca="1" si="1"/>
        <v>90000</v>
      </c>
      <c r="P308" s="15">
        <f ca="1">IF(C308="イベ","-",IF(F308=VLOOKUP(A308,スキル!$A:$K,11,0),0,IF(C308="ハピ",M308*10000,M308*30000)))</f>
        <v>780000</v>
      </c>
      <c r="Q308" s="15" t="str">
        <f>VLOOKUP(A308,スキル!$A$3:$M$1000,13,0)</f>
        <v>数ヶ所でまとまってツムを消すよ！</v>
      </c>
    </row>
    <row r="309" spans="1:17" ht="18" customHeight="1">
      <c r="A309" s="13">
        <v>307</v>
      </c>
      <c r="B309" s="14"/>
      <c r="C309" s="14" t="s">
        <v>46</v>
      </c>
      <c r="D309" s="23" t="s">
        <v>481</v>
      </c>
      <c r="E309" s="8" t="str">
        <f t="shared" si="0"/>
        <v>期間2</v>
      </c>
      <c r="F309" s="15">
        <v>2</v>
      </c>
      <c r="G309" s="15">
        <v>50</v>
      </c>
      <c r="H309" s="15">
        <f>IF(F309="","",IF(F309=VLOOKUP(A309,スキル!$A:$K,11,0),"ス",VLOOKUP(A309,スキル!$A:$J,F309+4,FALSE)))</f>
        <v>2</v>
      </c>
      <c r="I309" s="15">
        <f>IF(F309="","",IF(F309=VLOOKUP(A309,スキル!$A:$K,11,0),"キ",100/H309))</f>
        <v>50</v>
      </c>
      <c r="J309" s="15">
        <f>IF(F309="","",IF(F309=VLOOKUP(A309,スキル!$A:$K,11,0),"ル",ROUND(G309/I309,1)))</f>
        <v>1</v>
      </c>
      <c r="K309" s="15">
        <f>IF(F309="","",IF(F309=VLOOKUP(A309,スキル!$A:$K,11,0),"Ｍ",ROUND(H309-J309,0)))</f>
        <v>1</v>
      </c>
      <c r="L309" s="15">
        <f ca="1">IF(F309="","",IF(F309=VLOOKUP(A309,スキル!$A:$K,11,0),"Ａ",IF(F309=VLOOKUP(A309,スキル!$A:$K,11,0)-1,0,SUM(OFFSET(スキル!$A$2,MATCH(A309,スキル!$A$3:$A$1048576,0),F309+4,1,5-F309)))))</f>
        <v>32</v>
      </c>
      <c r="M309" s="15">
        <f ca="1">IF(F309="",VLOOKUP(A309,スキル!$A:$K,10,0),IF(F309=VLOOKUP(A309,スキル!$A:$K,11,0),"Ｘ",K309+L309))</f>
        <v>33</v>
      </c>
      <c r="N309" s="15">
        <f>IF(C309="イベ","-",VLOOKUP(A309,スキル!$A:$K,10,0)*IF(C309="ハピ",10000,30000))</f>
        <v>1080000</v>
      </c>
      <c r="O309" s="15">
        <f t="shared" ca="1" si="1"/>
        <v>90000</v>
      </c>
      <c r="P309" s="15">
        <f ca="1">IF(C309="イベ","-",IF(F309=VLOOKUP(A309,スキル!$A:$K,11,0),0,IF(C309="ハピ",M309*10000,M309*30000)))</f>
        <v>990000</v>
      </c>
      <c r="Q309" s="15" t="str">
        <f>VLOOKUP(A309,スキル!$A$3:$M$1000,13,0)</f>
        <v>左右と画面中央のツムを消すよ！</v>
      </c>
    </row>
    <row r="310" spans="1:17" ht="18" customHeight="1">
      <c r="A310" s="13">
        <v>308</v>
      </c>
      <c r="B310" s="14"/>
      <c r="C310" s="14" t="s">
        <v>46</v>
      </c>
      <c r="D310" s="14" t="s">
        <v>483</v>
      </c>
      <c r="E310" s="8" t="str">
        <f t="shared" si="0"/>
        <v>期間4</v>
      </c>
      <c r="F310" s="15">
        <v>3</v>
      </c>
      <c r="G310" s="15">
        <v>25</v>
      </c>
      <c r="H310" s="15">
        <f>IF(F310="","",IF(F310=VLOOKUP(A310,スキル!$A:$K,11,0),"ス",VLOOKUP(A310,スキル!$A:$J,F310+4,FALSE)))</f>
        <v>4</v>
      </c>
      <c r="I310" s="15">
        <f>IF(F310="","",IF(F310=VLOOKUP(A310,スキル!$A:$K,11,0),"キ",100/H310))</f>
        <v>25</v>
      </c>
      <c r="J310" s="15">
        <f>IF(F310="","",IF(F310=VLOOKUP(A310,スキル!$A:$K,11,0),"ル",ROUND(G310/I310,1)))</f>
        <v>1</v>
      </c>
      <c r="K310" s="15">
        <f>IF(F310="","",IF(F310=VLOOKUP(A310,スキル!$A:$K,11,0),"Ｍ",ROUND(H310-J310,0)))</f>
        <v>3</v>
      </c>
      <c r="L310" s="15">
        <f ca="1">IF(F310="","",IF(F310=VLOOKUP(A310,スキル!$A:$K,11,0),"Ａ",IF(F310=VLOOKUP(A310,スキル!$A:$K,11,0)-1,0,SUM(OFFSET(スキル!$A$2,MATCH(A310,スキル!$A$3:$A$1048576,0),F310+4,1,5-F310)))))</f>
        <v>24</v>
      </c>
      <c r="M310" s="15">
        <f ca="1">IF(F310="",VLOOKUP(A310,スキル!$A:$K,10,0),IF(F310=VLOOKUP(A310,スキル!$A:$K,11,0),"Ｘ",K310+L310))</f>
        <v>27</v>
      </c>
      <c r="N310" s="15">
        <f>IF(C310="イベ","-",VLOOKUP(A310,スキル!$A:$K,10,0)*IF(C310="ハピ",10000,30000))</f>
        <v>960000</v>
      </c>
      <c r="O310" s="15">
        <f t="shared" ca="1" si="1"/>
        <v>150000</v>
      </c>
      <c r="P310" s="15">
        <f ca="1">IF(C310="イベ","-",IF(F310=VLOOKUP(A310,スキル!$A:$K,11,0),0,IF(C310="ハピ",M310*10000,M310*30000)))</f>
        <v>810000</v>
      </c>
      <c r="Q310" s="15" t="str">
        <f>VLOOKUP(A310,スキル!$A$3:$M$1000,13,0)</f>
        <v>ツムがあつまって特別なボムが出るよ！</v>
      </c>
    </row>
    <row r="311" spans="1:17" ht="18" customHeight="1">
      <c r="A311" s="13">
        <v>309</v>
      </c>
      <c r="B311" s="14"/>
      <c r="C311" s="14" t="s">
        <v>46</v>
      </c>
      <c r="D311" s="14" t="s">
        <v>485</v>
      </c>
      <c r="E311" s="8" t="str">
        <f t="shared" si="0"/>
        <v>期間4</v>
      </c>
      <c r="F311" s="15">
        <v>3</v>
      </c>
      <c r="G311" s="15">
        <v>0</v>
      </c>
      <c r="H311" s="15">
        <f>IF(F311="","",IF(F311=VLOOKUP(A311,スキル!$A:$K,11,0),"ス",VLOOKUP(A311,スキル!$A:$J,F311+4,FALSE)))</f>
        <v>4</v>
      </c>
      <c r="I311" s="15">
        <f>IF(F311="","",IF(F311=VLOOKUP(A311,スキル!$A:$K,11,0),"キ",100/H311))</f>
        <v>25</v>
      </c>
      <c r="J311" s="15">
        <f>IF(F311="","",IF(F311=VLOOKUP(A311,スキル!$A:$K,11,0),"ル",ROUND(G311/I311,1)))</f>
        <v>0</v>
      </c>
      <c r="K311" s="15">
        <f>IF(F311="","",IF(F311=VLOOKUP(A311,スキル!$A:$K,11,0),"Ｍ",ROUND(H311-J311,0)))</f>
        <v>4</v>
      </c>
      <c r="L311" s="15">
        <f ca="1">IF(F311="","",IF(F311=VLOOKUP(A311,スキル!$A:$K,11,0),"Ａ",IF(F311=VLOOKUP(A311,スキル!$A:$K,11,0)-1,0,SUM(OFFSET(スキル!$A$2,MATCH(A311,スキル!$A$3:$A$1048576,0),F311+4,1,5-F311)))))</f>
        <v>21</v>
      </c>
      <c r="M311" s="15">
        <f ca="1">IF(F311="",VLOOKUP(A311,スキル!$A:$K,10,0),IF(F311=VLOOKUP(A311,スキル!$A:$K,11,0),"Ｘ",K311+L311))</f>
        <v>25</v>
      </c>
      <c r="N311" s="15">
        <f>IF(C311="イベ","-",VLOOKUP(A311,スキル!$A:$K,10,0)*IF(C311="ハピ",10000,30000))</f>
        <v>870000</v>
      </c>
      <c r="O311" s="15">
        <f t="shared" ca="1" si="1"/>
        <v>120000</v>
      </c>
      <c r="P311" s="15">
        <f ca="1">IF(C311="イベ","-",IF(F311=VLOOKUP(A311,スキル!$A:$K,11,0),0,IF(C311="ハピ",M311*10000,M311*30000)))</f>
        <v>750000</v>
      </c>
      <c r="Q311" s="15" t="str">
        <f>VLOOKUP(A311,スキル!$A$3:$M$1000,13,0)</f>
        <v>縦ライン状にツムを消すよ！</v>
      </c>
    </row>
    <row r="312" spans="1:17" ht="18" customHeight="1">
      <c r="A312" s="13">
        <v>310</v>
      </c>
      <c r="B312" s="14"/>
      <c r="C312" s="14" t="s">
        <v>46</v>
      </c>
      <c r="D312" s="14" t="s">
        <v>486</v>
      </c>
      <c r="E312" s="8" t="str">
        <f t="shared" si="0"/>
        <v>期間2</v>
      </c>
      <c r="F312" s="15">
        <v>2</v>
      </c>
      <c r="G312" s="15">
        <v>0</v>
      </c>
      <c r="H312" s="15">
        <f>IF(F312="","",IF(F312=VLOOKUP(A312,スキル!$A:$K,11,0),"ス",VLOOKUP(A312,スキル!$A:$J,F312+4,FALSE)))</f>
        <v>2</v>
      </c>
      <c r="I312" s="15">
        <f>IF(F312="","",IF(F312=VLOOKUP(A312,スキル!$A:$K,11,0),"キ",100/H312))</f>
        <v>50</v>
      </c>
      <c r="J312" s="15">
        <f>IF(F312="","",IF(F312=VLOOKUP(A312,スキル!$A:$K,11,0),"ル",ROUND(G312/I312,1)))</f>
        <v>0</v>
      </c>
      <c r="K312" s="15">
        <f>IF(F312="","",IF(F312=VLOOKUP(A312,スキル!$A:$K,11,0),"Ｍ",ROUND(H312-J312,0)))</f>
        <v>2</v>
      </c>
      <c r="L312" s="15">
        <f ca="1">IF(F312="","",IF(F312=VLOOKUP(A312,スキル!$A:$K,11,0),"Ａ",IF(F312=VLOOKUP(A312,スキル!$A:$K,11,0)-1,0,SUM(OFFSET(スキル!$A$2,MATCH(A312,スキル!$A$3:$A$1048576,0),F312+4,1,5-F312)))))</f>
        <v>25</v>
      </c>
      <c r="M312" s="15">
        <f ca="1">IF(F312="",VLOOKUP(A312,スキル!$A:$K,10,0),IF(F312=VLOOKUP(A312,スキル!$A:$K,11,0),"Ｘ",K312+L312))</f>
        <v>27</v>
      </c>
      <c r="N312" s="15">
        <f>IF(C312="イベ","-",VLOOKUP(A312,スキル!$A:$K,10,0)*IF(C312="ハピ",10000,30000))</f>
        <v>870000</v>
      </c>
      <c r="O312" s="15">
        <f t="shared" ca="1" si="1"/>
        <v>60000</v>
      </c>
      <c r="P312" s="15">
        <f ca="1">IF(C312="イベ","-",IF(F312=VLOOKUP(A312,スキル!$A:$K,11,0),0,IF(C312="ハピ",M312*10000,M312*30000)))</f>
        <v>810000</v>
      </c>
      <c r="Q312" s="15" t="str">
        <f>VLOOKUP(A312,スキル!$A$3:$M$1000,13,0)</f>
        <v>画面中央のツムをまとめて消すよ！</v>
      </c>
    </row>
    <row r="313" spans="1:17" ht="18" customHeight="1">
      <c r="A313" s="13">
        <v>311</v>
      </c>
      <c r="B313" s="14"/>
      <c r="C313" s="14" t="s">
        <v>46</v>
      </c>
      <c r="D313" s="14" t="s">
        <v>487</v>
      </c>
      <c r="E313" s="8" t="str">
        <f t="shared" si="0"/>
        <v>期間1</v>
      </c>
      <c r="F313" s="15">
        <v>1</v>
      </c>
      <c r="G313" s="15"/>
      <c r="H313" s="15">
        <f>IF(F313="","",IF(F313=VLOOKUP(A313,スキル!$A:$K,11,0),"ス",VLOOKUP(A313,スキル!$A:$J,F313+4,FALSE)))</f>
        <v>1</v>
      </c>
      <c r="I313" s="15">
        <f>IF(F313="","",IF(F313=VLOOKUP(A313,スキル!$A:$K,11,0),"キ",100/H313))</f>
        <v>100</v>
      </c>
      <c r="J313" s="15">
        <f>IF(F313="","",IF(F313=VLOOKUP(A313,スキル!$A:$K,11,0),"ル",ROUND(G313/I313,1)))</f>
        <v>0</v>
      </c>
      <c r="K313" s="15">
        <f>IF(F313="","",IF(F313=VLOOKUP(A313,スキル!$A:$K,11,0),"Ｍ",ROUND(H313-J313,0)))</f>
        <v>1</v>
      </c>
      <c r="L313" s="15">
        <f ca="1">IF(F313="","",IF(F313=VLOOKUP(A313,スキル!$A:$K,11,0),"Ａ",IF(F313=VLOOKUP(A313,スキル!$A:$K,11,0)-1,0,SUM(OFFSET(スキル!$A$2,MATCH(A313,スキル!$A$3:$A$1048576,0),F313+4,1,5-F313)))))</f>
        <v>34</v>
      </c>
      <c r="M313" s="15">
        <f ca="1">IF(F313="",VLOOKUP(A313,スキル!$A:$K,10,0),IF(F313=VLOOKUP(A313,スキル!$A:$K,11,0),"Ｘ",K313+L313))</f>
        <v>35</v>
      </c>
      <c r="N313" s="15">
        <f>IF(C313="イベ","-",VLOOKUP(A313,スキル!$A:$K,10,0)*IF(C313="ハピ",10000,30000))</f>
        <v>1080000</v>
      </c>
      <c r="O313" s="15">
        <f t="shared" ca="1" si="1"/>
        <v>30000</v>
      </c>
      <c r="P313" s="15">
        <f ca="1">IF(C313="イベ","-",IF(F313=VLOOKUP(A313,スキル!$A:$K,11,0),0,IF(C313="ハピ",M313*10000,M313*30000)))</f>
        <v>1050000</v>
      </c>
      <c r="Q313" s="15" t="str">
        <f>VLOOKUP(A313,スキル!$A$3:$M$1000,13,0)</f>
        <v>一緒に消せるアリ王子がでるよ アリ王子は周りも消すよ！</v>
      </c>
    </row>
    <row r="314" spans="1:17" ht="18" customHeight="1">
      <c r="A314" s="13">
        <v>312</v>
      </c>
      <c r="B314" s="14"/>
      <c r="C314" s="14" t="s">
        <v>46</v>
      </c>
      <c r="D314" s="14" t="s">
        <v>489</v>
      </c>
      <c r="E314" s="8" t="str">
        <f t="shared" si="0"/>
        <v>期間2</v>
      </c>
      <c r="F314" s="15">
        <v>2</v>
      </c>
      <c r="G314" s="15">
        <v>50</v>
      </c>
      <c r="H314" s="15">
        <f>IF(F314="","",IF(F314=VLOOKUP(A314,スキル!$A:$K,11,0),"ス",VLOOKUP(A314,スキル!$A:$J,F314+4,FALSE)))</f>
        <v>2</v>
      </c>
      <c r="I314" s="15">
        <f>IF(F314="","",IF(F314=VLOOKUP(A314,スキル!$A:$K,11,0),"キ",100/H314))</f>
        <v>50</v>
      </c>
      <c r="J314" s="15">
        <f>IF(F314="","",IF(F314=VLOOKUP(A314,スキル!$A:$K,11,0),"ル",ROUND(G314/I314,1)))</f>
        <v>1</v>
      </c>
      <c r="K314" s="15">
        <f>IF(F314="","",IF(F314=VLOOKUP(A314,スキル!$A:$K,11,0),"Ｍ",ROUND(H314-J314,0)))</f>
        <v>1</v>
      </c>
      <c r="L314" s="15">
        <f ca="1">IF(F314="","",IF(F314=VLOOKUP(A314,スキル!$A:$K,11,0),"Ａ",IF(F314=VLOOKUP(A314,スキル!$A:$K,11,0)-1,0,SUM(OFFSET(スキル!$A$2,MATCH(A314,スキル!$A$3:$A$1048576,0),F314+4,1,5-F314)))))</f>
        <v>32</v>
      </c>
      <c r="M314" s="15">
        <f ca="1">IF(F314="",VLOOKUP(A314,スキル!$A:$K,10,0),IF(F314=VLOOKUP(A314,スキル!$A:$K,11,0),"Ｘ",K314+L314))</f>
        <v>33</v>
      </c>
      <c r="N314" s="15">
        <f>IF(C314="イベ","-",VLOOKUP(A314,スキル!$A:$K,10,0)*IF(C314="ハピ",10000,30000))</f>
        <v>1080000</v>
      </c>
      <c r="O314" s="15">
        <f t="shared" ca="1" si="1"/>
        <v>90000</v>
      </c>
      <c r="P314" s="15">
        <f ca="1">IF(C314="イベ","-",IF(F314=VLOOKUP(A314,スキル!$A:$K,11,0),0,IF(C314="ハピ",M314*10000,M314*30000)))</f>
        <v>990000</v>
      </c>
      <c r="Q314" s="15" t="str">
        <f>VLOOKUP(A314,スキル!$A$3:$M$1000,13,0)</f>
        <v>杖を持ったボー・ピープがでるよ 繋ぐと周りのツムも消すよ！</v>
      </c>
    </row>
    <row r="315" spans="1:17" ht="18" customHeight="1">
      <c r="A315" s="13">
        <v>313</v>
      </c>
      <c r="B315" s="14"/>
      <c r="C315" s="14" t="s">
        <v>46</v>
      </c>
      <c r="D315" s="14" t="s">
        <v>491</v>
      </c>
      <c r="E315" s="8" t="str">
        <f t="shared" si="0"/>
        <v>期間2</v>
      </c>
      <c r="F315" s="15">
        <v>2</v>
      </c>
      <c r="G315" s="15">
        <v>0</v>
      </c>
      <c r="H315" s="15">
        <f>IF(F315="","",IF(F315=VLOOKUP(A315,スキル!$A:$K,11,0),"ス",VLOOKUP(A315,スキル!$A:$J,F315+4,FALSE)))</f>
        <v>2</v>
      </c>
      <c r="I315" s="15">
        <f>IF(F315="","",IF(F315=VLOOKUP(A315,スキル!$A:$K,11,0),"キ",100/H315))</f>
        <v>50</v>
      </c>
      <c r="J315" s="15">
        <f>IF(F315="","",IF(F315=VLOOKUP(A315,スキル!$A:$K,11,0),"ル",ROUND(G315/I315,1)))</f>
        <v>0</v>
      </c>
      <c r="K315" s="15">
        <f>IF(F315="","",IF(F315=VLOOKUP(A315,スキル!$A:$K,11,0),"Ｍ",ROUND(H315-J315,0)))</f>
        <v>2</v>
      </c>
      <c r="L315" s="15">
        <f ca="1">IF(F315="","",IF(F315=VLOOKUP(A315,スキル!$A:$K,11,0),"Ａ",IF(F315=VLOOKUP(A315,スキル!$A:$K,11,0)-1,0,SUM(OFFSET(スキル!$A$2,MATCH(A315,スキル!$A$3:$A$1048576,0),F315+4,1,5-F315)))))</f>
        <v>28</v>
      </c>
      <c r="M315" s="15">
        <f ca="1">IF(F315="",VLOOKUP(A315,スキル!$A:$K,10,0),IF(F315=VLOOKUP(A315,スキル!$A:$K,11,0),"Ｘ",K315+L315))</f>
        <v>30</v>
      </c>
      <c r="N315" s="15">
        <f>IF(C315="イベ","-",VLOOKUP(A315,スキル!$A:$K,10,0)*IF(C315="ハピ",10000,30000))</f>
        <v>960000</v>
      </c>
      <c r="O315" s="15">
        <f t="shared" ca="1" si="1"/>
        <v>60000</v>
      </c>
      <c r="P315" s="15">
        <f ca="1">IF(C315="イベ","-",IF(F315=VLOOKUP(A315,スキル!$A:$K,11,0),0,IF(C315="ハピ",M315*10000,M315*30000)))</f>
        <v>900000</v>
      </c>
      <c r="Q315" s="15" t="str">
        <f>VLOOKUP(A315,スキル!$A$3:$M$1000,13,0)</f>
        <v>少しの間フォーキーが自動で消えるよ！</v>
      </c>
    </row>
    <row r="316" spans="1:17" ht="18" customHeight="1">
      <c r="A316" s="13">
        <v>314</v>
      </c>
      <c r="B316" s="14"/>
      <c r="C316" s="14" t="s">
        <v>46</v>
      </c>
      <c r="D316" s="14" t="s">
        <v>493</v>
      </c>
      <c r="E316" s="8" t="str">
        <f t="shared" si="0"/>
        <v>期間8</v>
      </c>
      <c r="F316" s="15">
        <v>4</v>
      </c>
      <c r="G316" s="15">
        <v>0</v>
      </c>
      <c r="H316" s="15">
        <f>IF(F316="","",IF(F316=VLOOKUP(A316,スキル!$A:$K,11,0),"ス",VLOOKUP(A316,スキル!$A:$J,F316+4,FALSE)))</f>
        <v>8</v>
      </c>
      <c r="I316" s="15">
        <f>IF(F316="","",IF(F316=VLOOKUP(A316,スキル!$A:$K,11,0),"キ",100/H316))</f>
        <v>12.5</v>
      </c>
      <c r="J316" s="15">
        <f>IF(F316="","",IF(F316=VLOOKUP(A316,スキル!$A:$K,11,0),"ル",ROUND(G316/I316,1)))</f>
        <v>0</v>
      </c>
      <c r="K316" s="15">
        <f>IF(F316="","",IF(F316=VLOOKUP(A316,スキル!$A:$K,11,0),"Ｍ",ROUND(H316-J316,0)))</f>
        <v>8</v>
      </c>
      <c r="L316" s="15">
        <f ca="1">IF(F316="","",IF(F316=VLOOKUP(A316,スキル!$A:$K,11,0),"Ａ",IF(F316=VLOOKUP(A316,スキル!$A:$K,11,0)-1,0,SUM(OFFSET(スキル!$A$2,MATCH(A316,スキル!$A$3:$A$1048576,0),F316+4,1,5-F316)))))</f>
        <v>16</v>
      </c>
      <c r="M316" s="15">
        <f ca="1">IF(F316="",VLOOKUP(A316,スキル!$A:$K,10,0),IF(F316=VLOOKUP(A316,スキル!$A:$K,11,0),"Ｘ",K316+L316))</f>
        <v>24</v>
      </c>
      <c r="N316" s="15">
        <f>IF(C316="イベ","-",VLOOKUP(A316,スキル!$A:$K,10,0)*IF(C316="ハピ",10000,30000))</f>
        <v>960000</v>
      </c>
      <c r="O316" s="15">
        <f t="shared" ca="1" si="1"/>
        <v>240000</v>
      </c>
      <c r="P316" s="15">
        <f ca="1">IF(C316="イベ","-",IF(F316=VLOOKUP(A316,スキル!$A:$K,11,0),0,IF(C316="ハピ",M316*10000,M316*30000)))</f>
        <v>720000</v>
      </c>
      <c r="Q316" s="15" t="str">
        <f>VLOOKUP(A316,スキル!$A$3:$M$1000,13,0)</f>
        <v>数ヶ所でまとまってツムを消すよ！</v>
      </c>
    </row>
    <row r="317" spans="1:17" ht="18" customHeight="1">
      <c r="A317" s="13">
        <v>315</v>
      </c>
      <c r="B317" s="13">
        <v>89</v>
      </c>
      <c r="C317" s="14" t="s">
        <v>38</v>
      </c>
      <c r="D317" s="14" t="s">
        <v>494</v>
      </c>
      <c r="E317" s="8" t="str">
        <f t="shared" si="0"/>
        <v>常駐ス</v>
      </c>
      <c r="F317" s="15">
        <v>6</v>
      </c>
      <c r="G317" s="15">
        <v>0</v>
      </c>
      <c r="H317" s="15" t="str">
        <f>IF(F317="","",IF(F317=VLOOKUP(A317,スキル!$A:$K,11,0),"ス",VLOOKUP(A317,スキル!$A:$J,F317+4,FALSE)))</f>
        <v>ス</v>
      </c>
      <c r="I317" s="15" t="str">
        <f>IF(F317="","",IF(F317=VLOOKUP(A317,スキル!$A:$K,11,0),"キ",100/H317))</f>
        <v>キ</v>
      </c>
      <c r="J317" s="15" t="str">
        <f>IF(F317="","",IF(F317=VLOOKUP(A317,スキル!$A:$K,11,0),"ル",ROUND(G317/I317,1)))</f>
        <v>ル</v>
      </c>
      <c r="K317" s="15" t="str">
        <f>IF(F317="","",IF(F317=VLOOKUP(A317,スキル!$A:$K,11,0),"Ｍ",ROUND(H317-J317,0)))</f>
        <v>Ｍ</v>
      </c>
      <c r="L317" s="15" t="str">
        <f ca="1">IF(F317="","",IF(F317=VLOOKUP(A317,スキル!$A:$K,11,0),"Ａ",IF(F317=VLOOKUP(A317,スキル!$A:$K,11,0)-1,0,SUM(OFFSET(スキル!$A$2,MATCH(A317,スキル!$A$3:$A$1048576,0),F317+4,1,5-F317)))))</f>
        <v>Ａ</v>
      </c>
      <c r="M317" s="15" t="str">
        <f>IF(F317="",VLOOKUP(A317,スキル!$A:$K,10,0),IF(F317=VLOOKUP(A317,スキル!$A:$K,11,0),"Ｘ",K317+L317))</f>
        <v>Ｘ</v>
      </c>
      <c r="N317" s="15">
        <f>IF(C317="イベ","-",VLOOKUP(A317,スキル!$A:$K,10,0)*IF(C317="ハピ",10000,30000))</f>
        <v>360000</v>
      </c>
      <c r="O317" s="15">
        <f t="shared" si="1"/>
        <v>360000</v>
      </c>
      <c r="P317" s="15">
        <f>IF(C317="イベ","-",IF(F317=VLOOKUP(A317,スキル!$A:$K,11,0),0,IF(C317="ハピ",M317*10000,M317*30000)))</f>
        <v>0</v>
      </c>
      <c r="Q317" s="15" t="str">
        <f>VLOOKUP(A317,スキル!$A$3:$M$1000,13,0)</f>
        <v>横ライン状にツムを消すよ！</v>
      </c>
    </row>
    <row r="318" spans="1:17" ht="18" customHeight="1">
      <c r="A318" s="13">
        <v>316</v>
      </c>
      <c r="B318" s="14"/>
      <c r="C318" s="14" t="s">
        <v>46</v>
      </c>
      <c r="D318" s="14" t="s">
        <v>495</v>
      </c>
      <c r="E318" s="8" t="str">
        <f t="shared" si="0"/>
        <v>期間1</v>
      </c>
      <c r="F318" s="15">
        <v>1</v>
      </c>
      <c r="G318" s="15">
        <v>0</v>
      </c>
      <c r="H318" s="15">
        <f>IF(F318="","",IF(F318=VLOOKUP(A318,スキル!$A:$K,11,0),"ス",VLOOKUP(A318,スキル!$A:$J,F318+4,FALSE)))</f>
        <v>1</v>
      </c>
      <c r="I318" s="15">
        <f>IF(F318="","",IF(F318=VLOOKUP(A318,スキル!$A:$K,11,0),"キ",100/H318))</f>
        <v>100</v>
      </c>
      <c r="J318" s="15">
        <f>IF(F318="","",IF(F318=VLOOKUP(A318,スキル!$A:$K,11,0),"ル",ROUND(G318/I318,1)))</f>
        <v>0</v>
      </c>
      <c r="K318" s="15">
        <f>IF(F318="","",IF(F318=VLOOKUP(A318,スキル!$A:$K,11,0),"Ｍ",ROUND(H318-J318,0)))</f>
        <v>1</v>
      </c>
      <c r="L318" s="15">
        <f ca="1">IF(F318="","",IF(F318=VLOOKUP(A318,スキル!$A:$K,11,0),"Ａ",IF(F318=VLOOKUP(A318,スキル!$A:$K,11,0)-1,0,SUM(OFFSET(スキル!$A$2,MATCH(A318,スキル!$A$3:$A$1048576,0),F318+4,1,5-F318)))))</f>
        <v>34</v>
      </c>
      <c r="M318" s="15">
        <f ca="1">IF(F318="",VLOOKUP(A318,スキル!$A:$K,10,0),IF(F318=VLOOKUP(A318,スキル!$A:$K,11,0),"Ｘ",K318+L318))</f>
        <v>35</v>
      </c>
      <c r="N318" s="15">
        <f>IF(C318="イベ","-",VLOOKUP(A318,スキル!$A:$K,10,0)*IF(C318="ハピ",10000,30000))</f>
        <v>1080000</v>
      </c>
      <c r="O318" s="15">
        <f t="shared" ca="1" si="1"/>
        <v>30000</v>
      </c>
      <c r="P318" s="15">
        <f ca="1">IF(C318="イベ","-",IF(F318=VLOOKUP(A318,スキル!$A:$K,11,0),0,IF(C318="ハピ",M318*10000,M318*30000)))</f>
        <v>1050000</v>
      </c>
      <c r="Q318" s="15" t="str">
        <f>VLOOKUP(A318,スキル!$A$3:$M$1000,13,0)</f>
        <v>サークル状にツムを消すよ</v>
      </c>
    </row>
    <row r="319" spans="1:17" ht="18" customHeight="1">
      <c r="A319" s="13">
        <v>317</v>
      </c>
      <c r="B319" s="14"/>
      <c r="C319" s="14" t="s">
        <v>46</v>
      </c>
      <c r="D319" s="14" t="s">
        <v>496</v>
      </c>
      <c r="E319" s="8" t="str">
        <f t="shared" si="0"/>
        <v>期間2</v>
      </c>
      <c r="F319" s="15">
        <v>2</v>
      </c>
      <c r="G319" s="15">
        <v>0</v>
      </c>
      <c r="H319" s="15">
        <f>IF(F319="","",IF(F319=VLOOKUP(A319,スキル!$A:$K,11,0),"ス",VLOOKUP(A319,スキル!$A:$J,F319+4,FALSE)))</f>
        <v>2</v>
      </c>
      <c r="I319" s="15">
        <f>IF(F319="","",IF(F319=VLOOKUP(A319,スキル!$A:$K,11,0),"キ",100/H319))</f>
        <v>50</v>
      </c>
      <c r="J319" s="15">
        <f>IF(F319="","",IF(F319=VLOOKUP(A319,スキル!$A:$K,11,0),"ル",ROUND(G319/I319,1)))</f>
        <v>0</v>
      </c>
      <c r="K319" s="15">
        <f>IF(F319="","",IF(F319=VLOOKUP(A319,スキル!$A:$K,11,0),"Ｍ",ROUND(H319-J319,0)))</f>
        <v>2</v>
      </c>
      <c r="L319" s="15">
        <f ca="1">IF(F319="","",IF(F319=VLOOKUP(A319,スキル!$A:$K,11,0),"Ａ",IF(F319=VLOOKUP(A319,スキル!$A:$K,11,0)-1,0,SUM(OFFSET(スキル!$A$2,MATCH(A319,スキル!$A$3:$A$1048576,0),F319+4,1,5-F319)))))</f>
        <v>25</v>
      </c>
      <c r="M319" s="15">
        <f ca="1">IF(F319="",VLOOKUP(A319,スキル!$A:$K,10,0),IF(F319=VLOOKUP(A319,スキル!$A:$K,11,0),"Ｘ",K319+L319))</f>
        <v>27</v>
      </c>
      <c r="N319" s="15">
        <f>IF(C319="イベ","-",VLOOKUP(A319,スキル!$A:$K,10,0)*IF(C319="ハピ",10000,30000))</f>
        <v>870000</v>
      </c>
      <c r="O319" s="15">
        <f t="shared" ca="1" si="1"/>
        <v>60000</v>
      </c>
      <c r="P319" s="15">
        <f ca="1">IF(C319="イベ","-",IF(F319=VLOOKUP(A319,スキル!$A:$K,11,0),0,IF(C319="ハピ",M319*10000,M319*30000)))</f>
        <v>810000</v>
      </c>
      <c r="Q319" s="15" t="str">
        <f>VLOOKUP(A319,スキル!$A$3:$M$1000,13,0)</f>
        <v>画面中央のツムをまとめて消すよ！</v>
      </c>
    </row>
    <row r="320" spans="1:17" ht="18" customHeight="1">
      <c r="A320" s="13">
        <v>318</v>
      </c>
      <c r="B320" s="14"/>
      <c r="C320" s="14" t="s">
        <v>46</v>
      </c>
      <c r="D320" s="14" t="s">
        <v>497</v>
      </c>
      <c r="E320" s="8" t="str">
        <f t="shared" si="0"/>
        <v>期間</v>
      </c>
      <c r="F320" s="15"/>
      <c r="G320" s="15"/>
      <c r="H320" s="15" t="str">
        <f>IF(F320="","",IF(F320=VLOOKUP(A320,スキル!$A:$K,11,0),"ス",VLOOKUP(A320,スキル!$A:$J,F320+4,FALSE)))</f>
        <v/>
      </c>
      <c r="I320" s="15" t="str">
        <f>IF(F320="","",IF(F320=VLOOKUP(A320,スキル!$A:$K,11,0),"キ",100/H320))</f>
        <v/>
      </c>
      <c r="J320" s="15" t="str">
        <f>IF(F320="","",IF(F320=VLOOKUP(A320,スキル!$A:$K,11,0),"ル",ROUND(G320/I320,1)))</f>
        <v/>
      </c>
      <c r="K320" s="15" t="str">
        <f>IF(F320="","",IF(F320=VLOOKUP(A320,スキル!$A:$K,11,0),"Ｍ",ROUND(H320-J320,0)))</f>
        <v/>
      </c>
      <c r="L320" s="15" t="str">
        <f ca="1">IF(F320="","",IF(F320=VLOOKUP(A320,スキル!$A:$K,11,0),"Ａ",IF(F320=VLOOKUP(A320,スキル!$A:$K,11,0)-1,0,SUM(OFFSET(スキル!$A$2,MATCH(A320,スキル!$A$3:$A$1048576,0),F320+4,1,5-F320)))))</f>
        <v/>
      </c>
      <c r="M320" s="15">
        <f>IF(F320="",VLOOKUP(A320,スキル!$A:$K,10,0),IF(F320=VLOOKUP(A320,スキル!$A:$K,11,0),"Ｘ",K320+L320))</f>
        <v>36</v>
      </c>
      <c r="N320" s="15">
        <f>IF(C320="イベ","-",VLOOKUP(A320,スキル!$A:$K,10,0)*IF(C320="ハピ",10000,30000))</f>
        <v>1080000</v>
      </c>
      <c r="O320" s="15">
        <f t="shared" si="1"/>
        <v>0</v>
      </c>
      <c r="P320" s="15">
        <f>IF(C320="イベ","-",IF(F320=VLOOKUP(A320,スキル!$A:$K,11,0),0,IF(C320="ハピ",M320*10000,M320*30000)))</f>
        <v>1080000</v>
      </c>
      <c r="Q320" s="15" t="str">
        <f>VLOOKUP(A320,スキル!$A$3:$M$1000,13,0)</f>
        <v>一緒に消せるQUEENツムがでるよ QUEENツムは周りも消すよ！</v>
      </c>
    </row>
    <row r="321" spans="1:17" ht="18" customHeight="1">
      <c r="A321" s="13">
        <v>319</v>
      </c>
      <c r="B321" s="14"/>
      <c r="C321" s="14" t="s">
        <v>46</v>
      </c>
      <c r="D321" s="14" t="s">
        <v>499</v>
      </c>
      <c r="E321" s="8" t="str">
        <f t="shared" si="0"/>
        <v>期間</v>
      </c>
      <c r="F321" s="15"/>
      <c r="G321" s="15"/>
      <c r="H321" s="15" t="str">
        <f>IF(F321="","",IF(F321=VLOOKUP(A321,スキル!$A:$K,11,0),"ス",VLOOKUP(A321,スキル!$A:$J,F321+4,FALSE)))</f>
        <v/>
      </c>
      <c r="I321" s="15" t="str">
        <f>IF(F321="","",IF(F321=VLOOKUP(A321,スキル!$A:$K,11,0),"キ",100/H321))</f>
        <v/>
      </c>
      <c r="J321" s="15" t="str">
        <f>IF(F321="","",IF(F321=VLOOKUP(A321,スキル!$A:$K,11,0),"ル",ROUND(G321/I321,1)))</f>
        <v/>
      </c>
      <c r="K321" s="15" t="str">
        <f>IF(F321="","",IF(F321=VLOOKUP(A321,スキル!$A:$K,11,0),"Ｍ",ROUND(H321-J321,0)))</f>
        <v/>
      </c>
      <c r="L321" s="15" t="str">
        <f ca="1">IF(F321="","",IF(F321=VLOOKUP(A321,スキル!$A:$K,11,0),"Ａ",IF(F321=VLOOKUP(A321,スキル!$A:$K,11,0)-1,0,SUM(OFFSET(スキル!$A$2,MATCH(A321,スキル!$A$3:$A$1048576,0),F321+4,1,5-F321)))))</f>
        <v/>
      </c>
      <c r="M321" s="15">
        <f>IF(F321="",VLOOKUP(A321,スキル!$A:$K,10,0),IF(F321=VLOOKUP(A321,スキル!$A:$K,11,0),"Ｘ",K321+L321))</f>
        <v>32</v>
      </c>
      <c r="N321" s="15">
        <f>IF(C321="イベ","-",VLOOKUP(A321,スキル!$A:$K,10,0)*IF(C321="ハピ",10000,30000))</f>
        <v>960000</v>
      </c>
      <c r="O321" s="15">
        <f t="shared" si="1"/>
        <v>0</v>
      </c>
      <c r="P321" s="15">
        <f>IF(C321="イベ","-",IF(F321=VLOOKUP(A321,スキル!$A:$K,11,0),0,IF(C321="ハピ",M321*10000,M321*30000)))</f>
        <v>960000</v>
      </c>
      <c r="Q321" s="15" t="str">
        <f>VLOOKUP(A321,スキル!$A$3:$M$1000,13,0)</f>
        <v>斜めライン状にツムを消すよ！</v>
      </c>
    </row>
    <row r="322" spans="1:17" ht="18" customHeight="1">
      <c r="A322" s="13">
        <v>320</v>
      </c>
      <c r="B322" s="14"/>
      <c r="C322" s="14" t="s">
        <v>46</v>
      </c>
      <c r="D322" s="14" t="s">
        <v>500</v>
      </c>
      <c r="E322" s="8" t="str">
        <f t="shared" si="0"/>
        <v>期間</v>
      </c>
      <c r="F322" s="15"/>
      <c r="G322" s="15"/>
      <c r="H322" s="15" t="str">
        <f>IF(F322="","",IF(F322=VLOOKUP(A322,スキル!$A:$K,11,0),"ス",VLOOKUP(A322,スキル!$A:$J,F322+4,FALSE)))</f>
        <v/>
      </c>
      <c r="I322" s="15" t="str">
        <f>IF(F322="","",IF(F322=VLOOKUP(A322,スキル!$A:$K,11,0),"キ",100/H322))</f>
        <v/>
      </c>
      <c r="J322" s="15" t="str">
        <f>IF(F322="","",IF(F322=VLOOKUP(A322,スキル!$A:$K,11,0),"ル",ROUND(G322/I322,1)))</f>
        <v/>
      </c>
      <c r="K322" s="15" t="str">
        <f>IF(F322="","",IF(F322=VLOOKUP(A322,スキル!$A:$K,11,0),"Ｍ",ROUND(H322-J322,0)))</f>
        <v/>
      </c>
      <c r="L322" s="15" t="str">
        <f ca="1">IF(F322="","",IF(F322=VLOOKUP(A322,スキル!$A:$K,11,0),"Ａ",IF(F322=VLOOKUP(A322,スキル!$A:$K,11,0)-1,0,SUM(OFFSET(スキル!$A$2,MATCH(A322,スキル!$A$3:$A$1048576,0),F322+4,1,5-F322)))))</f>
        <v/>
      </c>
      <c r="M322" s="15">
        <f>IF(F322="",VLOOKUP(A322,スキル!$A:$K,10,0),IF(F322=VLOOKUP(A322,スキル!$A:$K,11,0),"Ｘ",K322+L322))</f>
        <v>32</v>
      </c>
      <c r="N322" s="15">
        <f>IF(C322="イベ","-",VLOOKUP(A322,スキル!$A:$K,10,0)*IF(C322="ハピ",10000,30000))</f>
        <v>960000</v>
      </c>
      <c r="O322" s="15">
        <f t="shared" si="1"/>
        <v>0</v>
      </c>
      <c r="P322" s="15">
        <f>IF(C322="イベ","-",IF(F322=VLOOKUP(A322,スキル!$A:$K,11,0),0,IF(C322="ハピ",M322*10000,M322*30000)))</f>
        <v>960000</v>
      </c>
      <c r="Q322" s="15" t="str">
        <f>VLOOKUP(A322,スキル!$A$3:$M$1000,13,0)</f>
        <v>縦ライン状にツムを消す特別なボムがでるよ！</v>
      </c>
    </row>
    <row r="323" spans="1:17" ht="18" customHeight="1">
      <c r="A323" s="13">
        <v>321</v>
      </c>
      <c r="B323" s="14"/>
      <c r="C323" s="14" t="s">
        <v>46</v>
      </c>
      <c r="D323" s="14" t="s">
        <v>502</v>
      </c>
      <c r="E323" s="8" t="str">
        <f t="shared" si="0"/>
        <v>期間2</v>
      </c>
      <c r="F323" s="15">
        <v>2</v>
      </c>
      <c r="G323" s="15">
        <v>50</v>
      </c>
      <c r="H323" s="15">
        <f>IF(F323="","",IF(F323=VLOOKUP(A323,スキル!$A:$K,11,0),"ス",VLOOKUP(A323,スキル!$A:$J,F323+4,FALSE)))</f>
        <v>2</v>
      </c>
      <c r="I323" s="15">
        <f>IF(F323="","",IF(F323=VLOOKUP(A323,スキル!$A:$K,11,0),"キ",100/H323))</f>
        <v>50</v>
      </c>
      <c r="J323" s="15">
        <f>IF(F323="","",IF(F323=VLOOKUP(A323,スキル!$A:$K,11,0),"ル",ROUND(G323/I323,1)))</f>
        <v>1</v>
      </c>
      <c r="K323" s="15">
        <f>IF(F323="","",IF(F323=VLOOKUP(A323,スキル!$A:$K,11,0),"Ｍ",ROUND(H323-J323,0)))</f>
        <v>1</v>
      </c>
      <c r="L323" s="15">
        <f ca="1">IF(F323="","",IF(F323=VLOOKUP(A323,スキル!$A:$K,11,0),"Ａ",IF(F323=VLOOKUP(A323,スキル!$A:$K,11,0)-1,0,SUM(OFFSET(スキル!$A$2,MATCH(A323,スキル!$A$3:$A$1048576,0),F323+4,1,5-F323)))))</f>
        <v>32</v>
      </c>
      <c r="M323" s="15">
        <f ca="1">IF(F323="",VLOOKUP(A323,スキル!$A:$K,10,0),IF(F323=VLOOKUP(A323,スキル!$A:$K,11,0),"Ｘ",K323+L323))</f>
        <v>33</v>
      </c>
      <c r="N323" s="15">
        <f>IF(C323="イベ","-",VLOOKUP(A323,スキル!$A:$K,10,0)*IF(C323="ハピ",10000,30000))</f>
        <v>1080000</v>
      </c>
      <c r="O323" s="15">
        <f t="shared" ca="1" si="1"/>
        <v>90000</v>
      </c>
      <c r="P323" s="15">
        <f ca="1">IF(C323="イベ","-",IF(F323=VLOOKUP(A323,スキル!$A:$K,11,0),0,IF(C323="ハピ",M323*10000,M323*30000)))</f>
        <v>990000</v>
      </c>
      <c r="Q323" s="15" t="str">
        <f>VLOOKUP(A323,スキル!$A$3:$M$1000,13,0)</f>
        <v>横ライン状にツムを消すよ！</v>
      </c>
    </row>
    <row r="324" spans="1:17" ht="18" customHeight="1">
      <c r="A324" s="13">
        <v>322</v>
      </c>
      <c r="B324" s="13">
        <v>90</v>
      </c>
      <c r="C324" s="14" t="s">
        <v>38</v>
      </c>
      <c r="D324" s="14" t="s">
        <v>503</v>
      </c>
      <c r="E324" s="8" t="str">
        <f t="shared" si="0"/>
        <v>常駐14</v>
      </c>
      <c r="F324" s="15">
        <v>5</v>
      </c>
      <c r="G324" s="15">
        <v>0</v>
      </c>
      <c r="H324" s="15">
        <f>IF(F324="","",IF(F324=VLOOKUP(A324,スキル!$A:$K,11,0),"ス",VLOOKUP(A324,スキル!$A:$J,F324+4,FALSE)))</f>
        <v>14</v>
      </c>
      <c r="I324" s="15">
        <f>IF(F324="","",IF(F324=VLOOKUP(A324,スキル!$A:$K,11,0),"キ",100/H324))</f>
        <v>7.1428571428571432</v>
      </c>
      <c r="J324" s="15">
        <f>IF(F324="","",IF(F324=VLOOKUP(A324,スキル!$A:$K,11,0),"ル",ROUND(G324/I324,1)))</f>
        <v>0</v>
      </c>
      <c r="K324" s="15">
        <f>IF(F324="","",IF(F324=VLOOKUP(A324,スキル!$A:$K,11,0),"Ｍ",ROUND(H324-J324,0)))</f>
        <v>14</v>
      </c>
      <c r="L324" s="15">
        <f ca="1">IF(F324="","",IF(F324=VLOOKUP(A324,スキル!$A:$K,11,0),"Ａ",IF(F324=VLOOKUP(A324,スキル!$A:$K,11,0)-1,0,SUM(OFFSET(スキル!$A$2,MATCH(A324,スキル!$A$3:$A$1048576,0),F324+4,1,5-F324)))))</f>
        <v>0</v>
      </c>
      <c r="M324" s="15">
        <f ca="1">IF(F324="",VLOOKUP(A324,スキル!$A:$K,10,0),IF(F324=VLOOKUP(A324,スキル!$A:$K,11,0),"Ｘ",K324+L324))</f>
        <v>14</v>
      </c>
      <c r="N324" s="15">
        <f>IF(C324="イベ","-",VLOOKUP(A324,スキル!$A:$K,10,0)*IF(C324="ハピ",10000,30000))</f>
        <v>870000</v>
      </c>
      <c r="O324" s="15">
        <f t="shared" ca="1" si="1"/>
        <v>450000</v>
      </c>
      <c r="P324" s="15">
        <f ca="1">IF(C324="イベ","-",IF(F324=VLOOKUP(A324,スキル!$A:$K,11,0),0,IF(C324="ハピ",M324*10000,M324*30000)))</f>
        <v>420000</v>
      </c>
      <c r="Q324" s="15" t="str">
        <f>VLOOKUP(A324,スキル!$A$3:$M$1000,13,0)</f>
        <v>ティモンとつながる高得点プンバァがでるよ！</v>
      </c>
    </row>
    <row r="325" spans="1:17" ht="18" customHeight="1">
      <c r="A325" s="13">
        <v>323</v>
      </c>
      <c r="B325" s="13">
        <v>91</v>
      </c>
      <c r="C325" s="14" t="s">
        <v>38</v>
      </c>
      <c r="D325" s="14" t="s">
        <v>505</v>
      </c>
      <c r="E325" s="8" t="str">
        <f t="shared" si="0"/>
        <v>常駐8</v>
      </c>
      <c r="F325" s="15">
        <v>4</v>
      </c>
      <c r="G325" s="15">
        <v>50</v>
      </c>
      <c r="H325" s="15">
        <f>IF(F325="","",IF(F325=VLOOKUP(A325,スキル!$A:$K,11,0),"ス",VLOOKUP(A325,スキル!$A:$J,F325+4,FALSE)))</f>
        <v>8</v>
      </c>
      <c r="I325" s="15">
        <f>IF(F325="","",IF(F325=VLOOKUP(A325,スキル!$A:$K,11,0),"キ",100/H325))</f>
        <v>12.5</v>
      </c>
      <c r="J325" s="15">
        <f>IF(F325="","",IF(F325=VLOOKUP(A325,スキル!$A:$K,11,0),"ル",ROUND(G325/I325,1)))</f>
        <v>4</v>
      </c>
      <c r="K325" s="15">
        <f>IF(F325="","",IF(F325=VLOOKUP(A325,スキル!$A:$K,11,0),"Ｍ",ROUND(H325-J325,0)))</f>
        <v>4</v>
      </c>
      <c r="L325" s="15">
        <f ca="1">IF(F325="","",IF(F325=VLOOKUP(A325,スキル!$A:$K,11,0),"Ａ",IF(F325=VLOOKUP(A325,スキル!$A:$K,11,0)-1,0,SUM(OFFSET(スキル!$A$2,MATCH(A325,スキル!$A$3:$A$1048576,0),F325+4,1,5-F325)))))</f>
        <v>16</v>
      </c>
      <c r="M325" s="15">
        <f ca="1">IF(F325="",VLOOKUP(A325,スキル!$A:$K,10,0),IF(F325=VLOOKUP(A325,スキル!$A:$K,11,0),"Ｘ",K325+L325))</f>
        <v>20</v>
      </c>
      <c r="N325" s="15">
        <f>IF(C325="イベ","-",VLOOKUP(A325,スキル!$A:$K,10,0)*IF(C325="ハピ",10000,30000))</f>
        <v>960000</v>
      </c>
      <c r="O325" s="15">
        <f t="shared" ca="1" si="1"/>
        <v>360000</v>
      </c>
      <c r="P325" s="15">
        <f ca="1">IF(C325="イベ","-",IF(F325=VLOOKUP(A325,スキル!$A:$K,11,0),0,IF(C325="ハピ",M325*10000,M325*30000)))</f>
        <v>600000</v>
      </c>
      <c r="Q325" s="15" t="str">
        <f>VLOOKUP(A325,スキル!$A$3:$M$1000,13,0)</f>
        <v>数ヶ所でまとまってツムを消すよ！</v>
      </c>
    </row>
    <row r="326" spans="1:17" ht="18" customHeight="1">
      <c r="A326" s="13">
        <v>324</v>
      </c>
      <c r="B326" s="14"/>
      <c r="C326" s="14" t="s">
        <v>46</v>
      </c>
      <c r="D326" s="14" t="s">
        <v>506</v>
      </c>
      <c r="E326" s="8" t="str">
        <f t="shared" si="0"/>
        <v>期間4</v>
      </c>
      <c r="F326" s="15">
        <v>3</v>
      </c>
      <c r="G326" s="15">
        <v>25</v>
      </c>
      <c r="H326" s="15">
        <f>IF(F326="","",IF(F326=VLOOKUP(A326,スキル!$A:$K,11,0),"ス",VLOOKUP(A326,スキル!$A:$J,F326+4,FALSE)))</f>
        <v>4</v>
      </c>
      <c r="I326" s="15">
        <f>IF(F326="","",IF(F326=VLOOKUP(A326,スキル!$A:$K,11,0),"キ",100/H326))</f>
        <v>25</v>
      </c>
      <c r="J326" s="15">
        <f>IF(F326="","",IF(F326=VLOOKUP(A326,スキル!$A:$K,11,0),"ル",ROUND(G326/I326,1)))</f>
        <v>1</v>
      </c>
      <c r="K326" s="15">
        <f>IF(F326="","",IF(F326=VLOOKUP(A326,スキル!$A:$K,11,0),"Ｍ",ROUND(H326-J326,0)))</f>
        <v>3</v>
      </c>
      <c r="L326" s="15">
        <f ca="1">IF(F326="","",IF(F326=VLOOKUP(A326,スキル!$A:$K,11,0),"Ａ",IF(F326=VLOOKUP(A326,スキル!$A:$K,11,0)-1,0,SUM(OFFSET(スキル!$A$2,MATCH(A326,スキル!$A$3:$A$1048576,0),F326+4,1,5-F326)))))</f>
        <v>28</v>
      </c>
      <c r="M326" s="15">
        <f ca="1">IF(F326="",VLOOKUP(A326,スキル!$A:$K,10,0),IF(F326=VLOOKUP(A326,スキル!$A:$K,11,0),"Ｘ",K326+L326))</f>
        <v>31</v>
      </c>
      <c r="N326" s="15">
        <f>IF(C326="イベ","-",VLOOKUP(A326,スキル!$A:$K,10,0)*IF(C326="ハピ",10000,30000))</f>
        <v>1080000</v>
      </c>
      <c r="O326" s="15">
        <f t="shared" ca="1" si="1"/>
        <v>150000</v>
      </c>
      <c r="P326" s="15">
        <f ca="1">IF(C326="イベ","-",IF(F326=VLOOKUP(A326,スキル!$A:$K,11,0),0,IF(C326="ハピ",M326*10000,M326*30000)))</f>
        <v>930000</v>
      </c>
      <c r="Q326" s="15" t="str">
        <f>VLOOKUP(A326,スキル!$A$3:$M$1000,13,0)</f>
        <v>横ライン状にツムを消すよ！</v>
      </c>
    </row>
    <row r="327" spans="1:17" ht="18" customHeight="1">
      <c r="A327" s="13">
        <v>325</v>
      </c>
      <c r="B327" s="14"/>
      <c r="C327" s="14" t="s">
        <v>46</v>
      </c>
      <c r="D327" s="14" t="s">
        <v>507</v>
      </c>
      <c r="E327" s="8" t="str">
        <f t="shared" si="0"/>
        <v>期間4</v>
      </c>
      <c r="F327" s="15">
        <v>3</v>
      </c>
      <c r="G327" s="15">
        <v>0</v>
      </c>
      <c r="H327" s="15">
        <f>IF(F327="","",IF(F327=VLOOKUP(A327,スキル!$A:$K,11,0),"ス",VLOOKUP(A327,スキル!$A:$J,F327+4,FALSE)))</f>
        <v>4</v>
      </c>
      <c r="I327" s="15">
        <f>IF(F327="","",IF(F327=VLOOKUP(A327,スキル!$A:$K,11,0),"キ",100/H327))</f>
        <v>25</v>
      </c>
      <c r="J327" s="15">
        <f>IF(F327="","",IF(F327=VLOOKUP(A327,スキル!$A:$K,11,0),"ル",ROUND(G327/I327,1)))</f>
        <v>0</v>
      </c>
      <c r="K327" s="15">
        <f>IF(F327="","",IF(F327=VLOOKUP(A327,スキル!$A:$K,11,0),"Ｍ",ROUND(H327-J327,0)))</f>
        <v>4</v>
      </c>
      <c r="L327" s="15">
        <f ca="1">IF(F327="","",IF(F327=VLOOKUP(A327,スキル!$A:$K,11,0),"Ａ",IF(F327=VLOOKUP(A327,スキル!$A:$K,11,0)-1,0,SUM(OFFSET(スキル!$A$2,MATCH(A327,スキル!$A$3:$A$1048576,0),F327+4,1,5-F327)))))</f>
        <v>28</v>
      </c>
      <c r="M327" s="15">
        <f ca="1">IF(F327="",VLOOKUP(A327,スキル!$A:$K,10,0),IF(F327=VLOOKUP(A327,スキル!$A:$K,11,0),"Ｘ",K327+L327))</f>
        <v>32</v>
      </c>
      <c r="N327" s="15">
        <f>IF(C327="イベ","-",VLOOKUP(A327,スキル!$A:$K,10,0)*IF(C327="ハピ",10000,30000))</f>
        <v>1080000</v>
      </c>
      <c r="O327" s="15">
        <f t="shared" ca="1" si="1"/>
        <v>120000</v>
      </c>
      <c r="P327" s="15">
        <f ca="1">IF(C327="イベ","-",IF(F327=VLOOKUP(A327,スキル!$A:$K,11,0),0,IF(C327="ハピ",M327*10000,M327*30000)))</f>
        <v>960000</v>
      </c>
      <c r="Q327" s="15" t="str">
        <f>VLOOKUP(A327,スキル!$A$3:$M$1000,13,0)</f>
        <v>画面下のツムをまとめて消すよ！</v>
      </c>
    </row>
    <row r="328" spans="1:17" ht="18" customHeight="1">
      <c r="A328" s="13">
        <v>326</v>
      </c>
      <c r="B328" s="14"/>
      <c r="C328" s="14" t="s">
        <v>46</v>
      </c>
      <c r="D328" s="14" t="s">
        <v>508</v>
      </c>
      <c r="E328" s="8" t="str">
        <f t="shared" si="0"/>
        <v>期間2</v>
      </c>
      <c r="F328" s="15">
        <v>2</v>
      </c>
      <c r="G328" s="15">
        <v>0</v>
      </c>
      <c r="H328" s="15">
        <f>IF(F328="","",IF(F328=VLOOKUP(A328,スキル!$A:$K,11,0),"ス",VLOOKUP(A328,スキル!$A:$J,F328+4,FALSE)))</f>
        <v>2</v>
      </c>
      <c r="I328" s="15">
        <f>IF(F328="","",IF(F328=VLOOKUP(A328,スキル!$A:$K,11,0),"キ",100/H328))</f>
        <v>50</v>
      </c>
      <c r="J328" s="15">
        <f>IF(F328="","",IF(F328=VLOOKUP(A328,スキル!$A:$K,11,0),"ル",ROUND(G328/I328,1)))</f>
        <v>0</v>
      </c>
      <c r="K328" s="15">
        <f>IF(F328="","",IF(F328=VLOOKUP(A328,スキル!$A:$K,11,0),"Ｍ",ROUND(H328-J328,0)))</f>
        <v>2</v>
      </c>
      <c r="L328" s="15">
        <f ca="1">IF(F328="","",IF(F328=VLOOKUP(A328,スキル!$A:$K,11,0),"Ａ",IF(F328=VLOOKUP(A328,スキル!$A:$K,11,0)-1,0,SUM(OFFSET(スキル!$A$2,MATCH(A328,スキル!$A$3:$A$1048576,0),F328+4,1,5-F328)))))</f>
        <v>25</v>
      </c>
      <c r="M328" s="15">
        <f ca="1">IF(F328="",VLOOKUP(A328,スキル!$A:$K,10,0),IF(F328=VLOOKUP(A328,スキル!$A:$K,11,0),"Ｘ",K328+L328))</f>
        <v>27</v>
      </c>
      <c r="N328" s="15">
        <f>IF(C328="イベ","-",VLOOKUP(A328,スキル!$A:$K,10,0)*IF(C328="ハピ",10000,30000))</f>
        <v>870000</v>
      </c>
      <c r="O328" s="15">
        <f t="shared" ca="1" si="1"/>
        <v>60000</v>
      </c>
      <c r="P328" s="15">
        <f ca="1">IF(C328="イベ","-",IF(F328=VLOOKUP(A328,スキル!$A:$K,11,0),0,IF(C328="ハピ",M328*10000,M328*30000)))</f>
        <v>810000</v>
      </c>
      <c r="Q328" s="15" t="str">
        <f>VLOOKUP(A328,スキル!$A$3:$M$1000,13,0)</f>
        <v>数ヶ所でまとまってツムを消すよ！</v>
      </c>
    </row>
    <row r="329" spans="1:17" ht="18" customHeight="1">
      <c r="A329" s="13">
        <v>327</v>
      </c>
      <c r="B329" s="14"/>
      <c r="C329" s="14" t="s">
        <v>46</v>
      </c>
      <c r="D329" s="14" t="s">
        <v>509</v>
      </c>
      <c r="E329" s="8" t="str">
        <f t="shared" si="0"/>
        <v>期間4</v>
      </c>
      <c r="F329" s="15">
        <v>3</v>
      </c>
      <c r="G329" s="15">
        <v>0</v>
      </c>
      <c r="H329" s="15">
        <f>IF(F329="","",IF(F329=VLOOKUP(A329,スキル!$A:$K,11,0),"ス",VLOOKUP(A329,スキル!$A:$J,F329+4,FALSE)))</f>
        <v>4</v>
      </c>
      <c r="I329" s="15">
        <f>IF(F329="","",IF(F329=VLOOKUP(A329,スキル!$A:$K,11,0),"キ",100/H329))</f>
        <v>25</v>
      </c>
      <c r="J329" s="15">
        <f>IF(F329="","",IF(F329=VLOOKUP(A329,スキル!$A:$K,11,0),"ル",ROUND(G329/I329,1)))</f>
        <v>0</v>
      </c>
      <c r="K329" s="15">
        <f>IF(F329="","",IF(F329=VLOOKUP(A329,スキル!$A:$K,11,0),"Ｍ",ROUND(H329-J329,0)))</f>
        <v>4</v>
      </c>
      <c r="L329" s="15">
        <f ca="1">IF(F329="","",IF(F329=VLOOKUP(A329,スキル!$A:$K,11,0),"Ａ",IF(F329=VLOOKUP(A329,スキル!$A:$K,11,0)-1,0,SUM(OFFSET(スキル!$A$2,MATCH(A329,スキル!$A$3:$A$1048576,0),F329+4,1,5-F329)))))</f>
        <v>24</v>
      </c>
      <c r="M329" s="15">
        <f ca="1">IF(F329="",VLOOKUP(A329,スキル!$A:$K,10,0),IF(F329=VLOOKUP(A329,スキル!$A:$K,11,0),"Ｘ",K329+L329))</f>
        <v>28</v>
      </c>
      <c r="N329" s="15">
        <f>IF(C329="イベ","-",VLOOKUP(A329,スキル!$A:$K,10,0)*IF(C329="ハピ",10000,30000))</f>
        <v>960000</v>
      </c>
      <c r="O329" s="15">
        <f t="shared" ca="1" si="1"/>
        <v>120000</v>
      </c>
      <c r="P329" s="15">
        <f ca="1">IF(C329="イベ","-",IF(F329=VLOOKUP(A329,スキル!$A:$K,11,0),0,IF(C329="ハピ",M329*10000,M329*30000)))</f>
        <v>840000</v>
      </c>
      <c r="Q329" s="15" t="str">
        <f>VLOOKUP(A329,スキル!$A$3:$M$1000,13,0)</f>
        <v>好きな場所をタップ 周りのツムをつなげて凍らせるよ！</v>
      </c>
    </row>
    <row r="330" spans="1:17" ht="18" customHeight="1">
      <c r="A330" s="13">
        <v>328</v>
      </c>
      <c r="B330" s="14"/>
      <c r="C330" s="14" t="s">
        <v>46</v>
      </c>
      <c r="D330" s="14" t="s">
        <v>511</v>
      </c>
      <c r="E330" s="8" t="str">
        <f t="shared" si="0"/>
        <v>期間4</v>
      </c>
      <c r="F330" s="15">
        <v>3</v>
      </c>
      <c r="G330" s="15">
        <v>50</v>
      </c>
      <c r="H330" s="15">
        <f>IF(F330="","",IF(F330=VLOOKUP(A330,スキル!$A:$K,11,0),"ス",VLOOKUP(A330,スキル!$A:$J,F330+4,FALSE)))</f>
        <v>4</v>
      </c>
      <c r="I330" s="15">
        <f>IF(F330="","",IF(F330=VLOOKUP(A330,スキル!$A:$K,11,0),"キ",100/H330))</f>
        <v>25</v>
      </c>
      <c r="J330" s="15">
        <f>IF(F330="","",IF(F330=VLOOKUP(A330,スキル!$A:$K,11,0),"ル",ROUND(G330/I330,1)))</f>
        <v>2</v>
      </c>
      <c r="K330" s="15">
        <f>IF(F330="","",IF(F330=VLOOKUP(A330,スキル!$A:$K,11,0),"Ｍ",ROUND(H330-J330,0)))</f>
        <v>2</v>
      </c>
      <c r="L330" s="15">
        <f ca="1">IF(F330="","",IF(F330=VLOOKUP(A330,スキル!$A:$K,11,0),"Ａ",IF(F330=VLOOKUP(A330,スキル!$A:$K,11,0)-1,0,SUM(OFFSET(スキル!$A$2,MATCH(A330,スキル!$A$3:$A$1048576,0),F330+4,1,5-F330)))))</f>
        <v>21</v>
      </c>
      <c r="M330" s="15">
        <f ca="1">IF(F330="",VLOOKUP(A330,スキル!$A:$K,10,0),IF(F330=VLOOKUP(A330,スキル!$A:$K,11,0),"Ｘ",K330+L330))</f>
        <v>23</v>
      </c>
      <c r="N330" s="15">
        <f>IF(C330="イベ","-",VLOOKUP(A330,スキル!$A:$K,10,0)*IF(C330="ハピ",10000,30000))</f>
        <v>870000</v>
      </c>
      <c r="O330" s="15">
        <f t="shared" ca="1" si="1"/>
        <v>180000</v>
      </c>
      <c r="P330" s="15">
        <f ca="1">IF(C330="イベ","-",IF(F330=VLOOKUP(A330,スキル!$A:$K,11,0),0,IF(C330="ハピ",M330*10000,M330*30000)))</f>
        <v>690000</v>
      </c>
      <c r="Q330" s="15" t="str">
        <f>VLOOKUP(A330,スキル!$A$3:$M$1000,13,0)</f>
        <v>画面下と右のツムをまとめて消すよ！</v>
      </c>
    </row>
    <row r="331" spans="1:17" ht="18" customHeight="1">
      <c r="A331" s="13">
        <v>329</v>
      </c>
      <c r="B331" s="14"/>
      <c r="C331" s="14" t="s">
        <v>46</v>
      </c>
      <c r="D331" s="14" t="s">
        <v>513</v>
      </c>
      <c r="E331" s="8" t="str">
        <f t="shared" si="0"/>
        <v>期間2</v>
      </c>
      <c r="F331" s="15">
        <v>2</v>
      </c>
      <c r="G331" s="15">
        <v>50</v>
      </c>
      <c r="H331" s="15">
        <f>IF(F331="","",IF(F331=VLOOKUP(A331,スキル!$A:$K,11,0),"ス",VLOOKUP(A331,スキル!$A:$J,F331+4,FALSE)))</f>
        <v>2</v>
      </c>
      <c r="I331" s="15">
        <f>IF(F331="","",IF(F331=VLOOKUP(A331,スキル!$A:$K,11,0),"キ",100/H331))</f>
        <v>50</v>
      </c>
      <c r="J331" s="15">
        <f>IF(F331="","",IF(F331=VLOOKUP(A331,スキル!$A:$K,11,0),"ル",ROUND(G331/I331,1)))</f>
        <v>1</v>
      </c>
      <c r="K331" s="15">
        <f>IF(F331="","",IF(F331=VLOOKUP(A331,スキル!$A:$K,11,0),"Ｍ",ROUND(H331-J331,0)))</f>
        <v>1</v>
      </c>
      <c r="L331" s="15">
        <f ca="1">IF(F331="","",IF(F331=VLOOKUP(A331,スキル!$A:$K,11,0),"Ａ",IF(F331=VLOOKUP(A331,スキル!$A:$K,11,0)-1,0,SUM(OFFSET(スキル!$A$2,MATCH(A331,スキル!$A$3:$A$1048576,0),F331+4,1,5-F331)))))</f>
        <v>32</v>
      </c>
      <c r="M331" s="15">
        <f ca="1">IF(F331="",VLOOKUP(A331,スキル!$A:$K,10,0),IF(F331=VLOOKUP(A331,スキル!$A:$K,11,0),"Ｘ",K331+L331))</f>
        <v>33</v>
      </c>
      <c r="N331" s="15">
        <f>IF(C331="イベ","-",VLOOKUP(A331,スキル!$A:$K,10,0)*IF(C331="ハピ",10000,30000))</f>
        <v>1080000</v>
      </c>
      <c r="O331" s="15">
        <f t="shared" ca="1" si="1"/>
        <v>90000</v>
      </c>
      <c r="P331" s="15">
        <f ca="1">IF(C331="イベ","-",IF(F331=VLOOKUP(A331,スキル!$A:$K,11,0),0,IF(C331="ハピ",M331*10000,M331*30000)))</f>
        <v>990000</v>
      </c>
      <c r="Q331" s="15" t="str">
        <f>VLOOKUP(A331,スキル!$A$3:$M$1000,13,0)</f>
        <v>タップでコマンドを選択 効果を3種類から選べるよ！</v>
      </c>
    </row>
    <row r="332" spans="1:17" ht="18" customHeight="1">
      <c r="A332" s="13">
        <v>330</v>
      </c>
      <c r="B332" s="14"/>
      <c r="C332" s="14" t="s">
        <v>46</v>
      </c>
      <c r="D332" s="14" t="s">
        <v>515</v>
      </c>
      <c r="E332" s="8" t="str">
        <f t="shared" si="0"/>
        <v>期間2</v>
      </c>
      <c r="F332" s="15">
        <v>2</v>
      </c>
      <c r="G332" s="15">
        <v>0</v>
      </c>
      <c r="H332" s="15">
        <f>IF(F332="","",IF(F332=VLOOKUP(A332,スキル!$A:$K,11,0),"ス",VLOOKUP(A332,スキル!$A:$J,F332+4,FALSE)))</f>
        <v>2</v>
      </c>
      <c r="I332" s="15">
        <f>IF(F332="","",IF(F332=VLOOKUP(A332,スキル!$A:$K,11,0),"キ",100/H332))</f>
        <v>50</v>
      </c>
      <c r="J332" s="15">
        <f>IF(F332="","",IF(F332=VLOOKUP(A332,スキル!$A:$K,11,0),"ル",ROUND(G332/I332,1)))</f>
        <v>0</v>
      </c>
      <c r="K332" s="15">
        <f>IF(F332="","",IF(F332=VLOOKUP(A332,スキル!$A:$K,11,0),"Ｍ",ROUND(H332-J332,0)))</f>
        <v>2</v>
      </c>
      <c r="L332" s="15">
        <f ca="1">IF(F332="","",IF(F332=VLOOKUP(A332,スキル!$A:$K,11,0),"Ａ",IF(F332=VLOOKUP(A332,スキル!$A:$K,11,0)-1,0,SUM(OFFSET(スキル!$A$2,MATCH(A332,スキル!$A$3:$A$1048576,0),F332+4,1,5-F332)))))</f>
        <v>28</v>
      </c>
      <c r="M332" s="15">
        <f ca="1">IF(F332="",VLOOKUP(A332,スキル!$A:$K,10,0),IF(F332=VLOOKUP(A332,スキル!$A:$K,11,0),"Ｘ",K332+L332))</f>
        <v>30</v>
      </c>
      <c r="N332" s="15">
        <f>IF(C332="イベ","-",VLOOKUP(A332,スキル!$A:$K,10,0)*IF(C332="ハピ",10000,30000))</f>
        <v>960000</v>
      </c>
      <c r="O332" s="15">
        <f t="shared" ca="1" si="1"/>
        <v>60000</v>
      </c>
      <c r="P332" s="15">
        <f ca="1">IF(C332="イベ","-",IF(F332=VLOOKUP(A332,スキル!$A:$K,11,0),0,IF(C332="ハピ",M332*10000,M332*30000)))</f>
        <v>900000</v>
      </c>
      <c r="Q332" s="15" t="str">
        <f>VLOOKUP(A332,スキル!$A$3:$M$1000,13,0)</f>
        <v>タップでドナルドが突進 ドナルドがツムを消すよ！</v>
      </c>
    </row>
    <row r="333" spans="1:17" ht="18" customHeight="1">
      <c r="A333" s="13">
        <v>331</v>
      </c>
      <c r="B333" s="14"/>
      <c r="C333" s="14" t="s">
        <v>46</v>
      </c>
      <c r="D333" s="14" t="s">
        <v>517</v>
      </c>
      <c r="E333" s="8" t="str">
        <f t="shared" si="0"/>
        <v>期間4</v>
      </c>
      <c r="F333" s="15">
        <v>3</v>
      </c>
      <c r="G333" s="15">
        <v>50</v>
      </c>
      <c r="H333" s="15">
        <f>IF(F333="","",IF(F333=VLOOKUP(A333,スキル!$A:$K,11,0),"ス",VLOOKUP(A333,スキル!$A:$J,F333+4,FALSE)))</f>
        <v>4</v>
      </c>
      <c r="I333" s="15">
        <f>IF(F333="","",IF(F333=VLOOKUP(A333,スキル!$A:$K,11,0),"キ",100/H333))</f>
        <v>25</v>
      </c>
      <c r="J333" s="15">
        <f>IF(F333="","",IF(F333=VLOOKUP(A333,スキル!$A:$K,11,0),"ル",ROUND(G333/I333,1)))</f>
        <v>2</v>
      </c>
      <c r="K333" s="15">
        <f>IF(F333="","",IF(F333=VLOOKUP(A333,スキル!$A:$K,11,0),"Ｍ",ROUND(H333-J333,0)))</f>
        <v>2</v>
      </c>
      <c r="L333" s="15">
        <f ca="1">IF(F333="","",IF(F333=VLOOKUP(A333,スキル!$A:$K,11,0),"Ａ",IF(F333=VLOOKUP(A333,スキル!$A:$K,11,0)-1,0,SUM(OFFSET(スキル!$A$2,MATCH(A333,スキル!$A$3:$A$1048576,0),F333+4,1,5-F333)))))</f>
        <v>24</v>
      </c>
      <c r="M333" s="15">
        <f ca="1">IF(F333="",VLOOKUP(A333,スキル!$A:$K,10,0),IF(F333=VLOOKUP(A333,スキル!$A:$K,11,0),"Ｘ",K333+L333))</f>
        <v>26</v>
      </c>
      <c r="N333" s="15">
        <f>IF(C333="イベ","-",VLOOKUP(A333,スキル!$A:$K,10,0)*IF(C333="ハピ",10000,30000))</f>
        <v>960000</v>
      </c>
      <c r="O333" s="15">
        <f t="shared" ca="1" si="1"/>
        <v>180000</v>
      </c>
      <c r="P333" s="15">
        <f ca="1">IF(C333="イベ","-",IF(F333=VLOOKUP(A333,スキル!$A:$K,11,0),0,IF(C333="ハピ",M333*10000,M333*30000)))</f>
        <v>780000</v>
      </c>
      <c r="Q333" s="15" t="str">
        <f>VLOOKUP(A333,スキル!$A$3:$M$1000,13,0)</f>
        <v>数ヶ所でまとまってツムを消すよ！</v>
      </c>
    </row>
    <row r="334" spans="1:17" ht="18" customHeight="1">
      <c r="A334" s="13">
        <v>332</v>
      </c>
      <c r="B334" s="14"/>
      <c r="C334" s="14" t="s">
        <v>46</v>
      </c>
      <c r="D334" s="14" t="s">
        <v>518</v>
      </c>
      <c r="E334" s="8" t="str">
        <f t="shared" si="0"/>
        <v>期間2</v>
      </c>
      <c r="F334" s="15">
        <v>2</v>
      </c>
      <c r="G334" s="15">
        <v>0</v>
      </c>
      <c r="H334" s="15">
        <f>IF(F334="","",IF(F334=VLOOKUP(A334,スキル!$A:$K,11,0),"ス",VLOOKUP(A334,スキル!$A:$J,F334+4,FALSE)))</f>
        <v>2</v>
      </c>
      <c r="I334" s="15">
        <f>IF(F334="","",IF(F334=VLOOKUP(A334,スキル!$A:$K,11,0),"キ",100/H334))</f>
        <v>50</v>
      </c>
      <c r="J334" s="15">
        <f>IF(F334="","",IF(F334=VLOOKUP(A334,スキル!$A:$K,11,0),"ル",ROUND(G334/I334,1)))</f>
        <v>0</v>
      </c>
      <c r="K334" s="15">
        <f>IF(F334="","",IF(F334=VLOOKUP(A334,スキル!$A:$K,11,0),"Ｍ",ROUND(H334-J334,0)))</f>
        <v>2</v>
      </c>
      <c r="L334" s="15">
        <f ca="1">IF(F334="","",IF(F334=VLOOKUP(A334,スキル!$A:$K,11,0),"Ａ",IF(F334=VLOOKUP(A334,スキル!$A:$K,11,0)-1,0,SUM(OFFSET(スキル!$A$2,MATCH(A334,スキル!$A$3:$A$1048576,0),F334+4,1,5-F334)))))</f>
        <v>32</v>
      </c>
      <c r="M334" s="15">
        <f ca="1">IF(F334="",VLOOKUP(A334,スキル!$A:$K,10,0),IF(F334=VLOOKUP(A334,スキル!$A:$K,11,0),"Ｘ",K334+L334))</f>
        <v>34</v>
      </c>
      <c r="N334" s="15">
        <f>IF(C334="イベ","-",VLOOKUP(A334,スキル!$A:$K,10,0)*IF(C334="ハピ",10000,30000))</f>
        <v>1080000</v>
      </c>
      <c r="O334" s="15">
        <f t="shared" ca="1" si="1"/>
        <v>60000</v>
      </c>
      <c r="P334" s="15">
        <f ca="1">IF(C334="イベ","-",IF(F334=VLOOKUP(A334,スキル!$A:$K,11,0),0,IF(C334="ハピ",M334*10000,M334*30000)))</f>
        <v>1020000</v>
      </c>
      <c r="Q334" s="15" t="str">
        <f>VLOOKUP(A334,スキル!$A$3:$M$1000,13,0)</f>
        <v>つなげたツムと一緒にまわりのツムも消すよ！</v>
      </c>
    </row>
    <row r="335" spans="1:17" ht="18" customHeight="1">
      <c r="A335" s="13">
        <v>333</v>
      </c>
      <c r="B335" s="14"/>
      <c r="C335" s="14" t="s">
        <v>46</v>
      </c>
      <c r="D335" s="14" t="s">
        <v>519</v>
      </c>
      <c r="E335" s="8" t="str">
        <f t="shared" si="0"/>
        <v>期間1</v>
      </c>
      <c r="F335" s="15">
        <v>1</v>
      </c>
      <c r="G335" s="15">
        <v>0</v>
      </c>
      <c r="H335" s="15">
        <f>IF(F335="","",IF(F335=VLOOKUP(A335,スキル!$A:$K,11,0),"ス",VLOOKUP(A335,スキル!$A:$J,F335+4,FALSE)))</f>
        <v>1</v>
      </c>
      <c r="I335" s="15">
        <f>IF(F335="","",IF(F335=VLOOKUP(A335,スキル!$A:$K,11,0),"キ",100/H335))</f>
        <v>100</v>
      </c>
      <c r="J335" s="15">
        <f>IF(F335="","",IF(F335=VLOOKUP(A335,スキル!$A:$K,11,0),"ル",ROUND(G335/I335,1)))</f>
        <v>0</v>
      </c>
      <c r="K335" s="15">
        <f>IF(F335="","",IF(F335=VLOOKUP(A335,スキル!$A:$K,11,0),"Ｍ",ROUND(H335-J335,0)))</f>
        <v>1</v>
      </c>
      <c r="L335" s="15">
        <f ca="1">IF(F335="","",IF(F335=VLOOKUP(A335,スキル!$A:$K,11,0),"Ａ",IF(F335=VLOOKUP(A335,スキル!$A:$K,11,0)-1,0,SUM(OFFSET(スキル!$A$2,MATCH(A335,スキル!$A$3:$A$1048576,0),F335+4,1,5-F335)))))</f>
        <v>27</v>
      </c>
      <c r="M335" s="15">
        <f ca="1">IF(F335="",VLOOKUP(A335,スキル!$A:$K,10,0),IF(F335=VLOOKUP(A335,スキル!$A:$K,11,0),"Ｘ",K335+L335))</f>
        <v>28</v>
      </c>
      <c r="N335" s="15">
        <f>IF(C335="イベ","-",VLOOKUP(A335,スキル!$A:$K,10,0)*IF(C335="ハピ",10000,30000))</f>
        <v>870000</v>
      </c>
      <c r="O335" s="15">
        <f t="shared" ca="1" si="1"/>
        <v>30000</v>
      </c>
      <c r="P335" s="15">
        <f ca="1">IF(C335="イベ","-",IF(F335=VLOOKUP(A335,スキル!$A:$K,11,0),0,IF(C335="ハピ",M335*10000,M335*30000)))</f>
        <v>840000</v>
      </c>
      <c r="Q335" s="15" t="str">
        <f>VLOOKUP(A335,スキル!$A$3:$M$1000,13,0)</f>
        <v>ゴーストが歩きまわってツムを消すよ！</v>
      </c>
    </row>
    <row r="336" spans="1:17" ht="18" customHeight="1">
      <c r="A336" s="13">
        <v>334</v>
      </c>
      <c r="B336" s="14"/>
      <c r="C336" s="14" t="s">
        <v>46</v>
      </c>
      <c r="D336" s="14" t="s">
        <v>521</v>
      </c>
      <c r="E336" s="8" t="str">
        <f t="shared" si="0"/>
        <v>期間4</v>
      </c>
      <c r="F336" s="15">
        <v>3</v>
      </c>
      <c r="G336" s="15">
        <v>75</v>
      </c>
      <c r="H336" s="15">
        <f>IF(F336="","",IF(F336=VLOOKUP(A336,スキル!$A:$K,11,0),"ス",VLOOKUP(A336,スキル!$A:$J,F336+4,FALSE)))</f>
        <v>4</v>
      </c>
      <c r="I336" s="15">
        <f>IF(F336="","",IF(F336=VLOOKUP(A336,スキル!$A:$K,11,0),"キ",100/H336))</f>
        <v>25</v>
      </c>
      <c r="J336" s="15">
        <f>IF(F336="","",IF(F336=VLOOKUP(A336,スキル!$A:$K,11,0),"ル",ROUND(G336/I336,1)))</f>
        <v>3</v>
      </c>
      <c r="K336" s="15">
        <f>IF(F336="","",IF(F336=VLOOKUP(A336,スキル!$A:$K,11,0),"Ｍ",ROUND(H336-J336,0)))</f>
        <v>1</v>
      </c>
      <c r="L336" s="15">
        <f ca="1">IF(F336="","",IF(F336=VLOOKUP(A336,スキル!$A:$K,11,0),"Ａ",IF(F336=VLOOKUP(A336,スキル!$A:$K,11,0)-1,0,SUM(OFFSET(スキル!$A$2,MATCH(A336,スキル!$A$3:$A$1048576,0),F336+4,1,5-F336)))))</f>
        <v>28</v>
      </c>
      <c r="M336" s="15">
        <f ca="1">IF(F336="",VLOOKUP(A336,スキル!$A:$K,10,0),IF(F336=VLOOKUP(A336,スキル!$A:$K,11,0),"Ｘ",K336+L336))</f>
        <v>29</v>
      </c>
      <c r="N336" s="15">
        <f>IF(C336="イベ","-",VLOOKUP(A336,スキル!$A:$K,10,0)*IF(C336="ハピ",10000,30000))</f>
        <v>1080000</v>
      </c>
      <c r="O336" s="15">
        <f t="shared" ca="1" si="1"/>
        <v>210000</v>
      </c>
      <c r="P336" s="15">
        <f ca="1">IF(C336="イベ","-",IF(F336=VLOOKUP(A336,スキル!$A:$K,11,0),0,IF(C336="ハピ",M336*10000,M336*30000)))</f>
        <v>870000</v>
      </c>
      <c r="Q336" s="15" t="str">
        <f>VLOOKUP(A336,スキル!$A$3:$M$1000,13,0)</f>
        <v>一緒に消せるアリ王子がでるよ　つなぐと周りのツムも消すよ！</v>
      </c>
    </row>
    <row r="337" spans="1:17" ht="18" customHeight="1">
      <c r="A337" s="13">
        <v>335</v>
      </c>
      <c r="B337" s="14"/>
      <c r="C337" s="14" t="s">
        <v>46</v>
      </c>
      <c r="D337" s="14" t="s">
        <v>523</v>
      </c>
      <c r="E337" s="8" t="str">
        <f t="shared" si="0"/>
        <v>期間4</v>
      </c>
      <c r="F337" s="15">
        <v>3</v>
      </c>
      <c r="G337" s="15">
        <v>25</v>
      </c>
      <c r="H337" s="15">
        <f>IF(F337="","",IF(F337=VLOOKUP(A337,スキル!$A:$K,11,0),"ス",VLOOKUP(A337,スキル!$A:$J,F337+4,FALSE)))</f>
        <v>4</v>
      </c>
      <c r="I337" s="15">
        <f>IF(F337="","",IF(F337=VLOOKUP(A337,スキル!$A:$K,11,0),"キ",100/H337))</f>
        <v>25</v>
      </c>
      <c r="J337" s="15">
        <f>IF(F337="","",IF(F337=VLOOKUP(A337,スキル!$A:$K,11,0),"ル",ROUND(G337/I337,1)))</f>
        <v>1</v>
      </c>
      <c r="K337" s="15">
        <f>IF(F337="","",IF(F337=VLOOKUP(A337,スキル!$A:$K,11,0),"Ｍ",ROUND(H337-J337,0)))</f>
        <v>3</v>
      </c>
      <c r="L337" s="15">
        <f ca="1">IF(F337="","",IF(F337=VLOOKUP(A337,スキル!$A:$K,11,0),"Ａ",IF(F337=VLOOKUP(A337,スキル!$A:$K,11,0)-1,0,SUM(OFFSET(スキル!$A$2,MATCH(A337,スキル!$A$3:$A$1048576,0),F337+4,1,5-F337)))))</f>
        <v>24</v>
      </c>
      <c r="M337" s="15">
        <f ca="1">IF(F337="",VLOOKUP(A337,スキル!$A:$K,10,0),IF(F337=VLOOKUP(A337,スキル!$A:$K,11,0),"Ｘ",K337+L337))</f>
        <v>27</v>
      </c>
      <c r="N337" s="15">
        <f>IF(C337="イベ","-",VLOOKUP(A337,スキル!$A:$K,10,0)*IF(C337="ハピ",10000,30000))</f>
        <v>960000</v>
      </c>
      <c r="O337" s="15">
        <f t="shared" ca="1" si="1"/>
        <v>150000</v>
      </c>
      <c r="P337" s="15">
        <f ca="1">IF(C337="イベ","-",IF(F337=VLOOKUP(A337,スキル!$A:$K,11,0),0,IF(C337="ハピ",M337*10000,M337*30000)))</f>
        <v>810000</v>
      </c>
      <c r="Q337" s="15" t="str">
        <f>VLOOKUP(A337,スキル!$A$3:$M$1000,13,0)</f>
        <v>画面中央のツムをまとめて消すよ！</v>
      </c>
    </row>
    <row r="338" spans="1:17" ht="18" customHeight="1">
      <c r="A338" s="13">
        <v>336</v>
      </c>
      <c r="B338" s="14"/>
      <c r="C338" s="14" t="s">
        <v>46</v>
      </c>
      <c r="D338" s="14" t="s">
        <v>524</v>
      </c>
      <c r="E338" s="8" t="str">
        <f t="shared" si="0"/>
        <v>期間2</v>
      </c>
      <c r="F338" s="15">
        <v>2</v>
      </c>
      <c r="G338" s="15">
        <v>0</v>
      </c>
      <c r="H338" s="15">
        <f>IF(F338="","",IF(F338=VLOOKUP(A338,スキル!$A:$K,11,0),"ス",VLOOKUP(A338,スキル!$A:$J,F338+4,FALSE)))</f>
        <v>2</v>
      </c>
      <c r="I338" s="15">
        <f>IF(F338="","",IF(F338=VLOOKUP(A338,スキル!$A:$K,11,0),"キ",100/H338))</f>
        <v>50</v>
      </c>
      <c r="J338" s="15">
        <f>IF(F338="","",IF(F338=VLOOKUP(A338,スキル!$A:$K,11,0),"ル",ROUND(G338/I338,1)))</f>
        <v>0</v>
      </c>
      <c r="K338" s="15">
        <f>IF(F338="","",IF(F338=VLOOKUP(A338,スキル!$A:$K,11,0),"Ｍ",ROUND(H338-J338,0)))</f>
        <v>2</v>
      </c>
      <c r="L338" s="15">
        <f ca="1">IF(F338="","",IF(F338=VLOOKUP(A338,スキル!$A:$K,11,0),"Ａ",IF(F338=VLOOKUP(A338,スキル!$A:$K,11,0)-1,0,SUM(OFFSET(スキル!$A$2,MATCH(A338,スキル!$A$3:$A$1048576,0),F338+4,1,5-F338)))))</f>
        <v>28</v>
      </c>
      <c r="M338" s="15">
        <f ca="1">IF(F338="",VLOOKUP(A338,スキル!$A:$K,10,0),IF(F338=VLOOKUP(A338,スキル!$A:$K,11,0),"Ｘ",K338+L338))</f>
        <v>30</v>
      </c>
      <c r="N338" s="15">
        <f>IF(C338="イベ","-",VLOOKUP(A338,スキル!$A:$K,10,0)*IF(C338="ハピ",10000,30000))</f>
        <v>960000</v>
      </c>
      <c r="O338" s="15">
        <f t="shared" ca="1" si="1"/>
        <v>60000</v>
      </c>
      <c r="P338" s="15">
        <f ca="1">IF(C338="イベ","-",IF(F338=VLOOKUP(A338,スキル!$A:$K,11,0),0,IF(C338="ハピ",M338*10000,M338*30000)))</f>
        <v>900000</v>
      </c>
      <c r="Q338" s="15" t="str">
        <f>VLOOKUP(A338,スキル!$A$3:$M$1000,13,0)</f>
        <v>一緒に消せるマレフィセントがでるよ　つなぐと周りのツムも消すよ！</v>
      </c>
    </row>
    <row r="339" spans="1:17" ht="18" customHeight="1">
      <c r="A339" s="13">
        <v>337</v>
      </c>
      <c r="B339" s="14"/>
      <c r="C339" s="14" t="s">
        <v>46</v>
      </c>
      <c r="D339" s="14" t="s">
        <v>526</v>
      </c>
      <c r="E339" s="8" t="str">
        <f t="shared" si="0"/>
        <v>期間4</v>
      </c>
      <c r="F339" s="15">
        <v>3</v>
      </c>
      <c r="G339" s="15">
        <v>0</v>
      </c>
      <c r="H339" s="15">
        <f>IF(F339="","",IF(F339=VLOOKUP(A339,スキル!$A:$K,11,0),"ス",VLOOKUP(A339,スキル!$A:$J,F339+4,FALSE)))</f>
        <v>4</v>
      </c>
      <c r="I339" s="15">
        <f>IF(F339="","",IF(F339=VLOOKUP(A339,スキル!$A:$K,11,0),"キ",100/H339))</f>
        <v>25</v>
      </c>
      <c r="J339" s="15">
        <f>IF(F339="","",IF(F339=VLOOKUP(A339,スキル!$A:$K,11,0),"ル",ROUND(G339/I339,1)))</f>
        <v>0</v>
      </c>
      <c r="K339" s="15">
        <f>IF(F339="","",IF(F339=VLOOKUP(A339,スキル!$A:$K,11,0),"Ｍ",ROUND(H339-J339,0)))</f>
        <v>4</v>
      </c>
      <c r="L339" s="15">
        <f ca="1">IF(F339="","",IF(F339=VLOOKUP(A339,スキル!$A:$K,11,0),"Ａ",IF(F339=VLOOKUP(A339,スキル!$A:$K,11,0)-1,0,SUM(OFFSET(スキル!$A$2,MATCH(A339,スキル!$A$3:$A$1048576,0),F339+4,1,5-F339)))))</f>
        <v>21</v>
      </c>
      <c r="M339" s="15">
        <f ca="1">IF(F339="",VLOOKUP(A339,スキル!$A:$K,10,0),IF(F339=VLOOKUP(A339,スキル!$A:$K,11,0),"Ｘ",K339+L339))</f>
        <v>25</v>
      </c>
      <c r="N339" s="15">
        <f>IF(C339="イベ","-",VLOOKUP(A339,スキル!$A:$K,10,0)*IF(C339="ハピ",10000,30000))</f>
        <v>870000</v>
      </c>
      <c r="O339" s="15">
        <f t="shared" ca="1" si="1"/>
        <v>120000</v>
      </c>
      <c r="P339" s="15">
        <f ca="1">IF(C339="イベ","-",IF(F339=VLOOKUP(A339,スキル!$A:$K,11,0),0,IF(C339="ハピ",M339*10000,M339*30000)))</f>
        <v>750000</v>
      </c>
      <c r="Q339" s="15" t="str">
        <f>VLOOKUP(A339,スキル!$A$3:$M$1000,13,0)</f>
        <v>ミッキーと一緒に消せる高得点ミニーがでるよ！</v>
      </c>
    </row>
    <row r="340" spans="1:17" ht="18" customHeight="1">
      <c r="A340" s="13">
        <v>338</v>
      </c>
      <c r="B340" s="14"/>
      <c r="C340" s="14" t="s">
        <v>46</v>
      </c>
      <c r="D340" s="14" t="s">
        <v>528</v>
      </c>
      <c r="E340" s="8" t="str">
        <f t="shared" si="0"/>
        <v>期間1</v>
      </c>
      <c r="F340" s="15">
        <v>1</v>
      </c>
      <c r="G340" s="15">
        <v>0</v>
      </c>
      <c r="H340" s="15">
        <f>IF(F340="","",IF(F340=VLOOKUP(A340,スキル!$A:$K,11,0),"ス",VLOOKUP(A340,スキル!$A:$J,F340+4,FALSE)))</f>
        <v>1</v>
      </c>
      <c r="I340" s="15">
        <f>IF(F340="","",IF(F340=VLOOKUP(A340,スキル!$A:$K,11,0),"キ",100/H340))</f>
        <v>100</v>
      </c>
      <c r="J340" s="15">
        <f>IF(F340="","",IF(F340=VLOOKUP(A340,スキル!$A:$K,11,0),"ル",ROUND(G340/I340,1)))</f>
        <v>0</v>
      </c>
      <c r="K340" s="15">
        <f>IF(F340="","",IF(F340=VLOOKUP(A340,スキル!$A:$K,11,0),"Ｍ",ROUND(H340-J340,0)))</f>
        <v>1</v>
      </c>
      <c r="L340" s="15">
        <f ca="1">IF(F340="","",IF(F340=VLOOKUP(A340,スキル!$A:$K,11,0),"Ａ",IF(F340=VLOOKUP(A340,スキル!$A:$K,11,0)-1,0,SUM(OFFSET(スキル!$A$2,MATCH(A340,スキル!$A$3:$A$1048576,0),F340+4,1,5-F340)))))</f>
        <v>27</v>
      </c>
      <c r="M340" s="15">
        <f ca="1">IF(F340="",VLOOKUP(A340,スキル!$A:$K,10,0),IF(F340=VLOOKUP(A340,スキル!$A:$K,11,0),"Ｘ",K340+L340))</f>
        <v>28</v>
      </c>
      <c r="N340" s="15">
        <f>IF(C340="イベ","-",VLOOKUP(A340,スキル!$A:$K,10,0)*IF(C340="ハピ",10000,30000))</f>
        <v>870000</v>
      </c>
      <c r="O340" s="15">
        <f t="shared" ca="1" si="1"/>
        <v>30000</v>
      </c>
      <c r="P340" s="15">
        <f ca="1">IF(C340="イベ","-",IF(F340=VLOOKUP(A340,スキル!$A:$K,11,0),0,IF(C340="ハピ",M340*10000,M340*30000)))</f>
        <v>840000</v>
      </c>
      <c r="Q340" s="15" t="str">
        <f>VLOOKUP(A340,スキル!$A$3:$M$1000,13,0)</f>
        <v>数ヶ所でまとまってツムを消すよ！</v>
      </c>
    </row>
    <row r="341" spans="1:17" ht="18" customHeight="1">
      <c r="A341" s="13">
        <v>339</v>
      </c>
      <c r="B341" s="14"/>
      <c r="C341" s="14" t="s">
        <v>46</v>
      </c>
      <c r="D341" s="14" t="s">
        <v>529</v>
      </c>
      <c r="E341" s="8" t="str">
        <f t="shared" si="0"/>
        <v>期間4</v>
      </c>
      <c r="F341" s="15">
        <v>3</v>
      </c>
      <c r="G341" s="15">
        <v>25</v>
      </c>
      <c r="H341" s="15">
        <f>IF(F341="","",IF(F341=VLOOKUP(A341,スキル!$A:$K,11,0),"ス",VLOOKUP(A341,スキル!$A:$J,F341+4,FALSE)))</f>
        <v>4</v>
      </c>
      <c r="I341" s="15">
        <f>IF(F341="","",IF(F341=VLOOKUP(A341,スキル!$A:$K,11,0),"キ",100/H341))</f>
        <v>25</v>
      </c>
      <c r="J341" s="15">
        <f>IF(F341="","",IF(F341=VLOOKUP(A341,スキル!$A:$K,11,0),"ル",ROUND(G341/I341,1)))</f>
        <v>1</v>
      </c>
      <c r="K341" s="15">
        <f>IF(F341="","",IF(F341=VLOOKUP(A341,スキル!$A:$K,11,0),"Ｍ",ROUND(H341-J341,0)))</f>
        <v>3</v>
      </c>
      <c r="L341" s="15">
        <f ca="1">IF(F341="","",IF(F341=VLOOKUP(A341,スキル!$A:$K,11,0),"Ａ",IF(F341=VLOOKUP(A341,スキル!$A:$K,11,0)-1,0,SUM(OFFSET(スキル!$A$2,MATCH(A341,スキル!$A$3:$A$1048576,0),F341+4,1,5-F341)))))</f>
        <v>28</v>
      </c>
      <c r="M341" s="15">
        <f ca="1">IF(F341="",VLOOKUP(A341,スキル!$A:$K,10,0),IF(F341=VLOOKUP(A341,スキル!$A:$K,11,0),"Ｘ",K341+L341))</f>
        <v>31</v>
      </c>
      <c r="N341" s="15">
        <f>IF(C341="イベ","-",VLOOKUP(A341,スキル!$A:$K,10,0)*IF(C341="ハピ",10000,30000))</f>
        <v>1080000</v>
      </c>
      <c r="O341" s="15">
        <f t="shared" ca="1" si="1"/>
        <v>150000</v>
      </c>
      <c r="P341" s="15">
        <f ca="1">IF(C341="イベ","-",IF(F341=VLOOKUP(A341,スキル!$A:$K,11,0),0,IF(C341="ハピ",M341*10000,M341*30000)))</f>
        <v>930000</v>
      </c>
      <c r="Q341" s="15" t="str">
        <f>VLOOKUP(A341,スキル!$A$3:$M$1000,13,0)</f>
        <v>画面をタップ 結晶の周りのツムを消すよ！</v>
      </c>
    </row>
    <row r="342" spans="1:17" ht="18" customHeight="1">
      <c r="A342" s="13">
        <v>340</v>
      </c>
      <c r="B342" s="14"/>
      <c r="C342" s="14" t="s">
        <v>46</v>
      </c>
      <c r="D342" s="14" t="s">
        <v>531</v>
      </c>
      <c r="E342" s="8" t="str">
        <f t="shared" si="0"/>
        <v>期間2</v>
      </c>
      <c r="F342" s="15">
        <v>2</v>
      </c>
      <c r="G342" s="15">
        <v>50</v>
      </c>
      <c r="H342" s="15">
        <f>IF(F342="","",IF(F342=VLOOKUP(A342,スキル!$A:$K,11,0),"ス",VLOOKUP(A342,スキル!$A:$J,F342+4,FALSE)))</f>
        <v>2</v>
      </c>
      <c r="I342" s="15">
        <f>IF(F342="","",IF(F342=VLOOKUP(A342,スキル!$A:$K,11,0),"キ",100/H342))</f>
        <v>50</v>
      </c>
      <c r="J342" s="15">
        <f>IF(F342="","",IF(F342=VLOOKUP(A342,スキル!$A:$K,11,0),"ル",ROUND(G342/I342,1)))</f>
        <v>1</v>
      </c>
      <c r="K342" s="15">
        <f>IF(F342="","",IF(F342=VLOOKUP(A342,スキル!$A:$K,11,0),"Ｍ",ROUND(H342-J342,0)))</f>
        <v>1</v>
      </c>
      <c r="L342" s="15">
        <f ca="1">IF(F342="","",IF(F342=VLOOKUP(A342,スキル!$A:$K,11,0),"Ａ",IF(F342=VLOOKUP(A342,スキル!$A:$K,11,0)-1,0,SUM(OFFSET(スキル!$A$2,MATCH(A342,スキル!$A$3:$A$1048576,0),F342+4,1,5-F342)))))</f>
        <v>28</v>
      </c>
      <c r="M342" s="15">
        <f ca="1">IF(F342="",VLOOKUP(A342,スキル!$A:$K,10,0),IF(F342=VLOOKUP(A342,スキル!$A:$K,11,0),"Ｘ",K342+L342))</f>
        <v>29</v>
      </c>
      <c r="N342" s="15">
        <f>IF(C342="イベ","-",VLOOKUP(A342,スキル!$A:$K,10,0)*IF(C342="ハピ",10000,30000))</f>
        <v>960000</v>
      </c>
      <c r="O342" s="15">
        <f t="shared" ca="1" si="1"/>
        <v>90000</v>
      </c>
      <c r="P342" s="15">
        <f ca="1">IF(C342="イベ","-",IF(F342=VLOOKUP(A342,スキル!$A:$K,11,0),0,IF(C342="ハピ",M342*10000,M342*30000)))</f>
        <v>870000</v>
      </c>
      <c r="Q342" s="15" t="str">
        <f>VLOOKUP(A342,スキル!$A$3:$M$1000,13,0)</f>
        <v>少しの間2種類だけになるよ！</v>
      </c>
    </row>
    <row r="343" spans="1:17" ht="18" customHeight="1">
      <c r="A343" s="13">
        <v>341</v>
      </c>
      <c r="B343" s="13">
        <v>92</v>
      </c>
      <c r="C343" s="14" t="s">
        <v>38</v>
      </c>
      <c r="D343" s="14" t="s">
        <v>532</v>
      </c>
      <c r="E343" s="8" t="str">
        <f t="shared" si="0"/>
        <v>常駐7</v>
      </c>
      <c r="F343" s="15">
        <v>4</v>
      </c>
      <c r="G343" s="15">
        <v>42</v>
      </c>
      <c r="H343" s="15">
        <f>IF(F343="","",IF(F343=VLOOKUP(A343,スキル!$A:$K,11,0),"ス",VLOOKUP(A343,スキル!$A:$J,F343+4,FALSE)))</f>
        <v>7</v>
      </c>
      <c r="I343" s="15">
        <f>IF(F343="","",IF(F343=VLOOKUP(A343,スキル!$A:$K,11,0),"キ",100/H343))</f>
        <v>14.285714285714286</v>
      </c>
      <c r="J343" s="15">
        <f>IF(F343="","",IF(F343=VLOOKUP(A343,スキル!$A:$K,11,0),"ル",ROUND(G343/I343,1)))</f>
        <v>2.9</v>
      </c>
      <c r="K343" s="15">
        <f>IF(F343="","",IF(F343=VLOOKUP(A343,スキル!$A:$K,11,0),"Ｍ",ROUND(H343-J343,0)))</f>
        <v>4</v>
      </c>
      <c r="L343" s="15">
        <f ca="1">IF(F343="","",IF(F343=VLOOKUP(A343,スキル!$A:$K,11,0),"Ａ",IF(F343=VLOOKUP(A343,スキル!$A:$K,11,0)-1,0,SUM(OFFSET(スキル!$A$2,MATCH(A343,スキル!$A$3:$A$1048576,0),F343+4,1,5-F343)))))</f>
        <v>14</v>
      </c>
      <c r="M343" s="15">
        <f ca="1">IF(F343="",VLOOKUP(A343,スキル!$A:$K,10,0),IF(F343=VLOOKUP(A343,スキル!$A:$K,11,0),"Ｘ",K343+L343))</f>
        <v>18</v>
      </c>
      <c r="N343" s="15">
        <f>IF(C343="イベ","-",VLOOKUP(A343,スキル!$A:$K,10,0)*IF(C343="ハピ",10000,30000))</f>
        <v>870000</v>
      </c>
      <c r="O343" s="15">
        <f t="shared" ca="1" si="1"/>
        <v>330000</v>
      </c>
      <c r="P343" s="15">
        <f ca="1">IF(C343="イベ","-",IF(F343=VLOOKUP(A343,スキル!$A:$K,11,0),0,IF(C343="ハピ",M343*10000,M343*30000)))</f>
        <v>540000</v>
      </c>
      <c r="Q343" s="15" t="str">
        <f>VLOOKUP(A343,スキル!$A$3:$M$1000,13,0)</f>
        <v>横ライン状にツムを消すよ！</v>
      </c>
    </row>
    <row r="344" spans="1:17" ht="18" customHeight="1">
      <c r="A344" s="13">
        <v>342</v>
      </c>
      <c r="B344" s="14"/>
      <c r="C344" s="14" t="s">
        <v>46</v>
      </c>
      <c r="D344" s="14" t="s">
        <v>533</v>
      </c>
      <c r="E344" s="8" t="str">
        <f t="shared" si="0"/>
        <v>期間2</v>
      </c>
      <c r="F344" s="15">
        <v>2</v>
      </c>
      <c r="G344" s="15">
        <v>0</v>
      </c>
      <c r="H344" s="15">
        <f>IF(F344="","",IF(F344=VLOOKUP(A344,スキル!$A:$K,11,0),"ス",VLOOKUP(A344,スキル!$A:$J,F344+4,FALSE)))</f>
        <v>2</v>
      </c>
      <c r="I344" s="15">
        <f>IF(F344="","",IF(F344=VLOOKUP(A344,スキル!$A:$K,11,0),"キ",100/H344))</f>
        <v>50</v>
      </c>
      <c r="J344" s="15">
        <f>IF(F344="","",IF(F344=VLOOKUP(A344,スキル!$A:$K,11,0),"ル",ROUND(G344/I344,1)))</f>
        <v>0</v>
      </c>
      <c r="K344" s="15">
        <f>IF(F344="","",IF(F344=VLOOKUP(A344,スキル!$A:$K,11,0),"Ｍ",ROUND(H344-J344,0)))</f>
        <v>2</v>
      </c>
      <c r="L344" s="15">
        <f ca="1">IF(F344="","",IF(F344=VLOOKUP(A344,スキル!$A:$K,11,0),"Ａ",IF(F344=VLOOKUP(A344,スキル!$A:$K,11,0)-1,0,SUM(OFFSET(スキル!$A$2,MATCH(A344,スキル!$A$3:$A$1048576,0),F344+4,1,5-F344)))))</f>
        <v>28</v>
      </c>
      <c r="M344" s="15">
        <f ca="1">IF(F344="",VLOOKUP(A344,スキル!$A:$K,10,0),IF(F344=VLOOKUP(A344,スキル!$A:$K,11,0),"Ｘ",K344+L344))</f>
        <v>30</v>
      </c>
      <c r="N344" s="15">
        <f>IF(C344="イベ","-",VLOOKUP(A344,スキル!$A:$K,10,0)*IF(C344="ハピ",10000,30000))</f>
        <v>960000</v>
      </c>
      <c r="O344" s="15">
        <f t="shared" ca="1" si="1"/>
        <v>60000</v>
      </c>
      <c r="P344" s="15">
        <f ca="1">IF(C344="イベ","-",IF(F344=VLOOKUP(A344,スキル!$A:$K,11,0),0,IF(C344="ハピ",M344*10000,M344*30000)))</f>
        <v>900000</v>
      </c>
      <c r="Q344" s="15" t="str">
        <f>VLOOKUP(A344,スキル!$A$3:$M$1000,13,0)</f>
        <v>ランダム＋縦ライン状にツムを消すよ！</v>
      </c>
    </row>
    <row r="345" spans="1:17" ht="18" customHeight="1">
      <c r="A345" s="13">
        <v>343</v>
      </c>
      <c r="B345" s="14"/>
      <c r="C345" s="14" t="s">
        <v>46</v>
      </c>
      <c r="D345" s="14" t="s">
        <v>535</v>
      </c>
      <c r="E345" s="8" t="str">
        <f t="shared" si="0"/>
        <v>期間4</v>
      </c>
      <c r="F345" s="15">
        <v>3</v>
      </c>
      <c r="G345" s="15">
        <v>25</v>
      </c>
      <c r="H345" s="15">
        <f>IF(F345="","",IF(F345=VLOOKUP(A345,スキル!$A:$K,11,0),"ス",VLOOKUP(A345,スキル!$A:$J,F345+4,FALSE)))</f>
        <v>4</v>
      </c>
      <c r="I345" s="15">
        <f>IF(F345="","",IF(F345=VLOOKUP(A345,スキル!$A:$K,11,0),"キ",100/H345))</f>
        <v>25</v>
      </c>
      <c r="J345" s="15">
        <f>IF(F345="","",IF(F345=VLOOKUP(A345,スキル!$A:$K,11,0),"ル",ROUND(G345/I345,1)))</f>
        <v>1</v>
      </c>
      <c r="K345" s="15">
        <f>IF(F345="","",IF(F345=VLOOKUP(A345,スキル!$A:$K,11,0),"Ｍ",ROUND(H345-J345,0)))</f>
        <v>3</v>
      </c>
      <c r="L345" s="15">
        <f ca="1">IF(F345="","",IF(F345=VLOOKUP(A345,スキル!$A:$K,11,0),"Ａ",IF(F345=VLOOKUP(A345,スキル!$A:$K,11,0)-1,0,SUM(OFFSET(スキル!$A$2,MATCH(A345,スキル!$A$3:$A$1048576,0),F345+4,1,5-F345)))))</f>
        <v>28</v>
      </c>
      <c r="M345" s="15">
        <f ca="1">IF(F345="",VLOOKUP(A345,スキル!$A:$K,10,0),IF(F345=VLOOKUP(A345,スキル!$A:$K,11,0),"Ｘ",K345+L345))</f>
        <v>31</v>
      </c>
      <c r="N345" s="15">
        <f>IF(C345="イベ","-",VLOOKUP(A345,スキル!$A:$K,10,0)*IF(C345="ハピ",10000,30000))</f>
        <v>1080000</v>
      </c>
      <c r="O345" s="15">
        <f t="shared" ca="1" si="1"/>
        <v>150000</v>
      </c>
      <c r="P345" s="15">
        <f ca="1">IF(C345="イベ","-",IF(F345=VLOOKUP(A345,スキル!$A:$K,11,0),0,IF(C345="ハピ",M345*10000,M345*30000)))</f>
        <v>930000</v>
      </c>
      <c r="Q345" s="15" t="str">
        <f>VLOOKUP(A345,スキル!$A$3:$M$1000,13,0)</f>
        <v>数ヶ所でまとまってツムを消すよ！</v>
      </c>
    </row>
    <row r="346" spans="1:17" ht="18" customHeight="1">
      <c r="A346" s="13">
        <v>344</v>
      </c>
      <c r="B346" s="14"/>
      <c r="C346" s="14" t="s">
        <v>46</v>
      </c>
      <c r="D346" s="14" t="s">
        <v>536</v>
      </c>
      <c r="E346" s="8" t="str">
        <f t="shared" si="0"/>
        <v>期間1</v>
      </c>
      <c r="F346" s="15">
        <v>1</v>
      </c>
      <c r="G346" s="15">
        <v>0</v>
      </c>
      <c r="H346" s="15">
        <f>IF(F346="","",IF(F346=VLOOKUP(A346,スキル!$A:$K,11,0),"ス",VLOOKUP(A346,スキル!$A:$J,F346+4,FALSE)))</f>
        <v>1</v>
      </c>
      <c r="I346" s="15">
        <f>IF(F346="","",IF(F346=VLOOKUP(A346,スキル!$A:$K,11,0),"キ",100/H346))</f>
        <v>100</v>
      </c>
      <c r="J346" s="15">
        <f>IF(F346="","",IF(F346=VLOOKUP(A346,スキル!$A:$K,11,0),"ル",ROUND(G346/I346,1)))</f>
        <v>0</v>
      </c>
      <c r="K346" s="15">
        <f>IF(F346="","",IF(F346=VLOOKUP(A346,スキル!$A:$K,11,0),"Ｍ",ROUND(H346-J346,0)))</f>
        <v>1</v>
      </c>
      <c r="L346" s="15">
        <f ca="1">IF(F346="","",IF(F346=VLOOKUP(A346,スキル!$A:$K,11,0),"Ａ",IF(F346=VLOOKUP(A346,スキル!$A:$K,11,0)-1,0,SUM(OFFSET(スキル!$A$2,MATCH(A346,スキル!$A$3:$A$1048576,0),F346+4,1,5-F346)))))</f>
        <v>30</v>
      </c>
      <c r="M346" s="15">
        <f ca="1">IF(F346="",VLOOKUP(A346,スキル!$A:$K,10,0),IF(F346=VLOOKUP(A346,スキル!$A:$K,11,0),"Ｘ",K346+L346))</f>
        <v>31</v>
      </c>
      <c r="N346" s="15">
        <f>IF(C346="イベ","-",VLOOKUP(A346,スキル!$A:$K,10,0)*IF(C346="ハピ",10000,30000))</f>
        <v>960000</v>
      </c>
      <c r="O346" s="15">
        <f t="shared" ca="1" si="1"/>
        <v>30000</v>
      </c>
      <c r="P346" s="15">
        <f ca="1">IF(C346="イベ","-",IF(F346=VLOOKUP(A346,スキル!$A:$K,11,0),0,IF(C346="ハピ",M346*10000,M346*30000)))</f>
        <v>930000</v>
      </c>
      <c r="Q346" s="15" t="str">
        <f>VLOOKUP(A346,スキル!$A$3:$M$1000,13,0)</f>
        <v>少しの間2種類だけになるよ！</v>
      </c>
    </row>
    <row r="347" spans="1:17" ht="18" customHeight="1">
      <c r="A347" s="19">
        <v>345</v>
      </c>
      <c r="B347" s="20"/>
      <c r="C347" s="20" t="s">
        <v>49</v>
      </c>
      <c r="D347" s="20" t="s">
        <v>537</v>
      </c>
      <c r="E347" s="8" t="str">
        <f t="shared" si="0"/>
        <v>イベス</v>
      </c>
      <c r="F347" s="15">
        <v>4</v>
      </c>
      <c r="G347" s="15"/>
      <c r="H347" s="15" t="str">
        <f>IF(F347="","",IF(F347=VLOOKUP(A347,スキル!$A:$K,11,0),"ス",VLOOKUP(A347,スキル!$A:$J,F347+4,FALSE)))</f>
        <v>ス</v>
      </c>
      <c r="I347" s="15" t="str">
        <f>IF(F347="","",IF(F347=VLOOKUP(A347,スキル!$A:$K,11,0),"キ",100/H347))</f>
        <v>キ</v>
      </c>
      <c r="J347" s="15" t="str">
        <f>IF(F347="","",IF(F347=VLOOKUP(A347,スキル!$A:$K,11,0),"ル",ROUND(G347/I347,1)))</f>
        <v>ル</v>
      </c>
      <c r="K347" s="15" t="str">
        <f>IF(F347="","",IF(F347=VLOOKUP(A347,スキル!$A:$K,11,0),"Ｍ",ROUND(H347-J347,0)))</f>
        <v>Ｍ</v>
      </c>
      <c r="L347" s="15" t="str">
        <f ca="1">IF(F347="","",IF(F347=VLOOKUP(A347,スキル!$A:$K,11,0),"Ａ",IF(F347=VLOOKUP(A347,スキル!$A:$K,11,0)-1,0,SUM(OFFSET(スキル!$A$2,MATCH(A347,スキル!$A$3:$A$1048576,0),F347+4,1,5-F347)))))</f>
        <v>Ａ</v>
      </c>
      <c r="M347" s="15" t="str">
        <f>IF(F347="",VLOOKUP(A347,スキル!$A:$K,10,0),IF(F347=VLOOKUP(A347,スキル!$A:$K,11,0),"Ｘ",K347+L347))</f>
        <v>Ｘ</v>
      </c>
      <c r="N347" s="15" t="str">
        <f>IF(C347="イベ","-",VLOOKUP(A347,スキル!$A:$K,10,0)*IF(C347="ハピ",10000,30000))</f>
        <v>-</v>
      </c>
      <c r="O347" s="15" t="str">
        <f t="shared" si="1"/>
        <v>-</v>
      </c>
      <c r="P347" s="15" t="str">
        <f>IF(C347="イベ","-",IF(F347=VLOOKUP(A347,スキル!$A:$K,11,0),0,IF(C347="ハピ",M347*10000,M347*30000)))</f>
        <v>-</v>
      </c>
      <c r="Q347" s="15" t="str">
        <f>VLOOKUP(A347,スキル!$A$3:$M$1000,13,0)</f>
        <v>少しの間つながりやすくなって得点が上がるよ！</v>
      </c>
    </row>
    <row r="348" spans="1:17" ht="18" customHeight="1">
      <c r="A348" s="13">
        <v>346</v>
      </c>
      <c r="B348" s="14"/>
      <c r="C348" s="14" t="s">
        <v>46</v>
      </c>
      <c r="D348" s="14" t="s">
        <v>539</v>
      </c>
      <c r="E348" s="8" t="str">
        <f t="shared" si="0"/>
        <v>期間2</v>
      </c>
      <c r="F348" s="15">
        <v>2</v>
      </c>
      <c r="G348" s="15">
        <v>0</v>
      </c>
      <c r="H348" s="15">
        <f>IF(F348="","",IF(F348=VLOOKUP(A348,スキル!$A:$K,11,0),"ス",VLOOKUP(A348,スキル!$A:$J,F348+4,FALSE)))</f>
        <v>2</v>
      </c>
      <c r="I348" s="15">
        <f>IF(F348="","",IF(F348=VLOOKUP(A348,スキル!$A:$K,11,0),"キ",100/H348))</f>
        <v>50</v>
      </c>
      <c r="J348" s="15">
        <f>IF(F348="","",IF(F348=VLOOKUP(A348,スキル!$A:$K,11,0),"ル",ROUND(G348/I348,1)))</f>
        <v>0</v>
      </c>
      <c r="K348" s="15">
        <f>IF(F348="","",IF(F348=VLOOKUP(A348,スキル!$A:$K,11,0),"Ｍ",ROUND(H348-J348,0)))</f>
        <v>2</v>
      </c>
      <c r="L348" s="15">
        <f ca="1">IF(F348="","",IF(F348=VLOOKUP(A348,スキル!$A:$K,11,0),"Ａ",IF(F348=VLOOKUP(A348,スキル!$A:$K,11,0)-1,0,SUM(OFFSET(スキル!$A$2,MATCH(A348,スキル!$A$3:$A$1048576,0),F348+4,1,5-F348)))))</f>
        <v>32</v>
      </c>
      <c r="M348" s="15">
        <f ca="1">IF(F348="",VLOOKUP(A348,スキル!$A:$K,10,0),IF(F348=VLOOKUP(A348,スキル!$A:$K,11,0),"Ｘ",K348+L348))</f>
        <v>34</v>
      </c>
      <c r="N348" s="15">
        <f>IF(C348="イベ","-",VLOOKUP(A348,スキル!$A:$K,10,0)*IF(C348="ハピ",10000,30000))</f>
        <v>1080000</v>
      </c>
      <c r="O348" s="15">
        <f t="shared" ca="1" si="1"/>
        <v>60000</v>
      </c>
      <c r="P348" s="15">
        <f ca="1">IF(C348="イベ","-",IF(F348=VLOOKUP(A348,スキル!$A:$K,11,0),0,IF(C348="ハピ",M348*10000,M348*30000)))</f>
        <v>1020000</v>
      </c>
      <c r="Q348" s="15" t="str">
        <f>VLOOKUP(A348,スキル!$A$3:$M$1000,13,0)</f>
        <v>使うたびに何が起こるかわからない！</v>
      </c>
    </row>
    <row r="349" spans="1:17" ht="18" customHeight="1">
      <c r="A349" s="13">
        <v>347</v>
      </c>
      <c r="B349" s="14"/>
      <c r="C349" s="14" t="s">
        <v>46</v>
      </c>
      <c r="D349" s="14" t="s">
        <v>540</v>
      </c>
      <c r="E349" s="8" t="str">
        <f t="shared" si="0"/>
        <v>期間</v>
      </c>
      <c r="F349" s="15"/>
      <c r="G349" s="15"/>
      <c r="H349" s="15" t="str">
        <f>IF(F349="","",IF(F349=VLOOKUP(A349,スキル!$A:$K,11,0),"ス",VLOOKUP(A349,スキル!$A:$J,F349+4,FALSE)))</f>
        <v/>
      </c>
      <c r="I349" s="15" t="str">
        <f>IF(F349="","",IF(F349=VLOOKUP(A349,スキル!$A:$K,11,0),"キ",100/H349))</f>
        <v/>
      </c>
      <c r="J349" s="15" t="str">
        <f>IF(F349="","",IF(F349=VLOOKUP(A349,スキル!$A:$K,11,0),"ル",ROUND(G349/I349,1)))</f>
        <v/>
      </c>
      <c r="K349" s="15" t="str">
        <f>IF(F349="","",IF(F349=VLOOKUP(A349,スキル!$A:$K,11,0),"Ｍ",ROUND(H349-J349,0)))</f>
        <v/>
      </c>
      <c r="L349" s="15" t="str">
        <f ca="1">IF(F349="","",IF(F349=VLOOKUP(A349,スキル!$A:$K,11,0),"Ａ",IF(F349=VLOOKUP(A349,スキル!$A:$K,11,0)-1,0,SUM(OFFSET(スキル!$A$2,MATCH(A349,スキル!$A$3:$A$1048576,0),F349+4,1,5-F349)))))</f>
        <v/>
      </c>
      <c r="M349" s="15">
        <f>IF(F349="",VLOOKUP(A349,スキル!$A:$K,10,0),IF(F349=VLOOKUP(A349,スキル!$A:$K,11,0),"Ｘ",K349+L349))</f>
        <v>32</v>
      </c>
      <c r="N349" s="15">
        <f>IF(C349="イベ","-",VLOOKUP(A349,スキル!$A:$K,10,0)*IF(C349="ハピ",10000,30000))</f>
        <v>960000</v>
      </c>
      <c r="O349" s="15">
        <f t="shared" si="1"/>
        <v>0</v>
      </c>
      <c r="P349" s="15">
        <f>IF(C349="イベ","-",IF(F349=VLOOKUP(A349,スキル!$A:$K,11,0),0,IF(C349="ハピ",M349*10000,M349*30000)))</f>
        <v>960000</v>
      </c>
      <c r="Q349" s="15" t="str">
        <f>VLOOKUP(A349,スキル!$A$3:$M$1000,13,0)</f>
        <v>ランダムでツムを消すよ！</v>
      </c>
    </row>
    <row r="350" spans="1:17" ht="18" customHeight="1">
      <c r="A350" s="13">
        <v>348</v>
      </c>
      <c r="B350" s="14"/>
      <c r="C350" s="14" t="s">
        <v>46</v>
      </c>
      <c r="D350" s="14" t="s">
        <v>541</v>
      </c>
      <c r="E350" s="8" t="str">
        <f t="shared" si="0"/>
        <v>期間2</v>
      </c>
      <c r="F350" s="15">
        <v>2</v>
      </c>
      <c r="G350" s="15">
        <v>0</v>
      </c>
      <c r="H350" s="15">
        <f>IF(F350="","",IF(F350=VLOOKUP(A350,スキル!$A:$K,11,0),"ス",VLOOKUP(A350,スキル!$A:$J,F350+4,FALSE)))</f>
        <v>2</v>
      </c>
      <c r="I350" s="15">
        <f>IF(F350="","",IF(F350=VLOOKUP(A350,スキル!$A:$K,11,0),"キ",100/H350))</f>
        <v>50</v>
      </c>
      <c r="J350" s="15">
        <f>IF(F350="","",IF(F350=VLOOKUP(A350,スキル!$A:$K,11,0),"ル",ROUND(G350/I350,1)))</f>
        <v>0</v>
      </c>
      <c r="K350" s="15">
        <f>IF(F350="","",IF(F350=VLOOKUP(A350,スキル!$A:$K,11,0),"Ｍ",ROUND(H350-J350,0)))</f>
        <v>2</v>
      </c>
      <c r="L350" s="15">
        <f ca="1">IF(F350="","",IF(F350=VLOOKUP(A350,スキル!$A:$K,11,0),"Ａ",IF(F350=VLOOKUP(A350,スキル!$A:$K,11,0)-1,0,SUM(OFFSET(スキル!$A$2,MATCH(A350,スキル!$A$3:$A$1048576,0),F350+4,1,5-F350)))))</f>
        <v>32</v>
      </c>
      <c r="M350" s="15">
        <f ca="1">IF(F350="",VLOOKUP(A350,スキル!$A:$K,10,0),IF(F350=VLOOKUP(A350,スキル!$A:$K,11,0),"Ｘ",K350+L350))</f>
        <v>34</v>
      </c>
      <c r="N350" s="15">
        <f>IF(C350="イベ","-",VLOOKUP(A350,スキル!$A:$K,10,0)*IF(C350="ハピ",10000,30000))</f>
        <v>1080000</v>
      </c>
      <c r="O350" s="15">
        <f t="shared" ca="1" si="1"/>
        <v>60000</v>
      </c>
      <c r="P350" s="15">
        <f ca="1">IF(C350="イベ","-",IF(F350=VLOOKUP(A350,スキル!$A:$K,11,0),0,IF(C350="ハピ",M350*10000,M350*30000)))</f>
        <v>1020000</v>
      </c>
      <c r="Q350" s="15" t="str">
        <f>VLOOKUP(A350,スキル!$A$3:$M$1000,13,0)</f>
        <v>画面中央のツムをまとめて消すよ！</v>
      </c>
    </row>
    <row r="351" spans="1:17" ht="18" customHeight="1">
      <c r="A351" s="13">
        <v>349</v>
      </c>
      <c r="B351" s="14"/>
      <c r="C351" s="14" t="s">
        <v>46</v>
      </c>
      <c r="D351" s="14" t="s">
        <v>542</v>
      </c>
      <c r="E351" s="8" t="str">
        <f t="shared" si="0"/>
        <v>期間2</v>
      </c>
      <c r="F351" s="15">
        <v>2</v>
      </c>
      <c r="G351" s="15">
        <v>0</v>
      </c>
      <c r="H351" s="15">
        <f>IF(F351="","",IF(F351=VLOOKUP(A351,スキル!$A:$K,11,0),"ス",VLOOKUP(A351,スキル!$A:$J,F351+4,FALSE)))</f>
        <v>2</v>
      </c>
      <c r="I351" s="15">
        <f>IF(F351="","",IF(F351=VLOOKUP(A351,スキル!$A:$K,11,0),"キ",100/H351))</f>
        <v>50</v>
      </c>
      <c r="J351" s="15">
        <f>IF(F351="","",IF(F351=VLOOKUP(A351,スキル!$A:$K,11,0),"ル",ROUND(G351/I351,1)))</f>
        <v>0</v>
      </c>
      <c r="K351" s="15">
        <f>IF(F351="","",IF(F351=VLOOKUP(A351,スキル!$A:$K,11,0),"Ｍ",ROUND(H351-J351,0)))</f>
        <v>2</v>
      </c>
      <c r="L351" s="15">
        <f ca="1">IF(F351="","",IF(F351=VLOOKUP(A351,スキル!$A:$K,11,0),"Ａ",IF(F351=VLOOKUP(A351,スキル!$A:$K,11,0)-1,0,SUM(OFFSET(スキル!$A$2,MATCH(A351,スキル!$A$3:$A$1048576,0),F351+4,1,5-F351)))))</f>
        <v>32</v>
      </c>
      <c r="M351" s="15">
        <f ca="1">IF(F351="",VLOOKUP(A351,スキル!$A:$K,10,0),IF(F351=VLOOKUP(A351,スキル!$A:$K,11,0),"Ｘ",K351+L351))</f>
        <v>34</v>
      </c>
      <c r="N351" s="15">
        <f>IF(C351="イベ","-",VLOOKUP(A351,スキル!$A:$K,10,0)*IF(C351="ハピ",10000,30000))</f>
        <v>1080000</v>
      </c>
      <c r="O351" s="15">
        <f t="shared" ca="1" si="1"/>
        <v>60000</v>
      </c>
      <c r="P351" s="15">
        <f ca="1">IF(C351="イベ","-",IF(F351=VLOOKUP(A351,スキル!$A:$K,11,0),0,IF(C351="ハピ",M351*10000,M351*30000)))</f>
        <v>1020000</v>
      </c>
      <c r="Q351" s="15" t="str">
        <f>VLOOKUP(A351,スキル!$A$3:$M$1000,13,0)</f>
        <v>ランダムでボムが発生するよ！</v>
      </c>
    </row>
    <row r="352" spans="1:17" ht="18" customHeight="1">
      <c r="A352" s="13">
        <v>350</v>
      </c>
      <c r="B352" s="14"/>
      <c r="C352" s="14" t="s">
        <v>46</v>
      </c>
      <c r="D352" s="14" t="s">
        <v>543</v>
      </c>
      <c r="E352" s="8" t="str">
        <f t="shared" si="0"/>
        <v>期間</v>
      </c>
      <c r="F352" s="15"/>
      <c r="G352" s="15"/>
      <c r="H352" s="15" t="str">
        <f>IF(F352="","",IF(F352=VLOOKUP(A352,スキル!$A:$K,11,0),"ス",VLOOKUP(A352,スキル!$A:$J,F352+4,FALSE)))</f>
        <v/>
      </c>
      <c r="I352" s="15" t="str">
        <f>IF(F352="","",IF(F352=VLOOKUP(A352,スキル!$A:$K,11,0),"キ",100/H352))</f>
        <v/>
      </c>
      <c r="J352" s="15" t="str">
        <f>IF(F352="","",IF(F352=VLOOKUP(A352,スキル!$A:$K,11,0),"ル",ROUND(G352/I352,1)))</f>
        <v/>
      </c>
      <c r="K352" s="15" t="str">
        <f>IF(F352="","",IF(F352=VLOOKUP(A352,スキル!$A:$K,11,0),"Ｍ",ROUND(H352-J352,0)))</f>
        <v/>
      </c>
      <c r="L352" s="15" t="str">
        <f ca="1">IF(F352="","",IF(F352=VLOOKUP(A352,スキル!$A:$K,11,0),"Ａ",IF(F352=VLOOKUP(A352,スキル!$A:$K,11,0)-1,0,SUM(OFFSET(スキル!$A$2,MATCH(A352,スキル!$A$3:$A$1048576,0),F352+4,1,5-F352)))))</f>
        <v/>
      </c>
      <c r="M352" s="15">
        <f>IF(F352="",VLOOKUP(A352,スキル!$A:$K,10,0),IF(F352=VLOOKUP(A352,スキル!$A:$K,11,0),"Ｘ",K352+L352))</f>
        <v>36</v>
      </c>
      <c r="N352" s="15">
        <f>IF(C352="イベ","-",VLOOKUP(A352,スキル!$A:$K,10,0)*IF(C352="ハピ",10000,30000))</f>
        <v>1080000</v>
      </c>
      <c r="O352" s="15">
        <f t="shared" si="1"/>
        <v>0</v>
      </c>
      <c r="P352" s="15">
        <f>IF(C352="イベ","-",IF(F352=VLOOKUP(A352,スキル!$A:$K,11,0),0,IF(C352="ハピ",M352*10000,M352*30000)))</f>
        <v>1080000</v>
      </c>
      <c r="Q352" s="15" t="str">
        <f>VLOOKUP(A352,スキル!$A$3:$M$1000,13,0)</f>
        <v>横ライン状にツムを消すよ！</v>
      </c>
    </row>
    <row r="353" spans="1:17" ht="18" customHeight="1">
      <c r="A353" s="13">
        <v>351</v>
      </c>
      <c r="B353" s="14"/>
      <c r="C353" s="14" t="s">
        <v>46</v>
      </c>
      <c r="D353" s="14" t="s">
        <v>544</v>
      </c>
      <c r="E353" s="8" t="str">
        <f t="shared" si="0"/>
        <v>期間</v>
      </c>
      <c r="F353" s="15"/>
      <c r="G353" s="15"/>
      <c r="H353" s="15" t="str">
        <f>IF(F353="","",IF(F353=VLOOKUP(A353,スキル!$A:$K,11,0),"ス",VLOOKUP(A353,スキル!$A:$J,F353+4,FALSE)))</f>
        <v/>
      </c>
      <c r="I353" s="15" t="str">
        <f>IF(F353="","",IF(F353=VLOOKUP(A353,スキル!$A:$K,11,0),"キ",100/H353))</f>
        <v/>
      </c>
      <c r="J353" s="15" t="str">
        <f>IF(F353="","",IF(F353=VLOOKUP(A353,スキル!$A:$K,11,0),"ル",ROUND(G353/I353,1)))</f>
        <v/>
      </c>
      <c r="K353" s="15" t="str">
        <f>IF(F353="","",IF(F353=VLOOKUP(A353,スキル!$A:$K,11,0),"Ｍ",ROUND(H353-J353,0)))</f>
        <v/>
      </c>
      <c r="L353" s="15" t="str">
        <f ca="1">IF(F353="","",IF(F353=VLOOKUP(A353,スキル!$A:$K,11,0),"Ａ",IF(F353=VLOOKUP(A353,スキル!$A:$K,11,0)-1,0,SUM(OFFSET(スキル!$A$2,MATCH(A353,スキル!$A$3:$A$1048576,0),F353+4,1,5-F353)))))</f>
        <v/>
      </c>
      <c r="M353" s="15">
        <f>IF(F353="",VLOOKUP(A353,スキル!$A:$K,10,0),IF(F353=VLOOKUP(A353,スキル!$A:$K,11,0),"Ｘ",K353+L353))</f>
        <v>36</v>
      </c>
      <c r="N353" s="15">
        <f>IF(C353="イベ","-",VLOOKUP(A353,スキル!$A:$K,10,0)*IF(C353="ハピ",10000,30000))</f>
        <v>1080000</v>
      </c>
      <c r="O353" s="15">
        <f t="shared" si="1"/>
        <v>0</v>
      </c>
      <c r="P353" s="15">
        <f>IF(C353="イベ","-",IF(F353=VLOOKUP(A353,スキル!$A:$K,11,0),0,IF(C353="ハピ",M353*10000,M353*30000)))</f>
        <v>1080000</v>
      </c>
      <c r="Q353" s="15" t="str">
        <f>VLOOKUP(A353,スキル!$A$3:$M$1000,13,0)</f>
        <v>ランダムでツムを消すよ！</v>
      </c>
    </row>
    <row r="354" spans="1:17" ht="18" customHeight="1">
      <c r="A354" s="13">
        <v>352</v>
      </c>
      <c r="B354" s="13">
        <v>93</v>
      </c>
      <c r="C354" s="14" t="s">
        <v>38</v>
      </c>
      <c r="D354" s="14" t="s">
        <v>545</v>
      </c>
      <c r="E354" s="8" t="str">
        <f t="shared" si="0"/>
        <v>常駐4</v>
      </c>
      <c r="F354" s="15">
        <v>3</v>
      </c>
      <c r="G354" s="15">
        <v>0</v>
      </c>
      <c r="H354" s="15">
        <f>IF(F354="","",IF(F354=VLOOKUP(A354,スキル!$A:$K,11,0),"ス",VLOOKUP(A354,スキル!$A:$J,F354+4,FALSE)))</f>
        <v>4</v>
      </c>
      <c r="I354" s="15">
        <f>IF(F354="","",IF(F354=VLOOKUP(A354,スキル!$A:$K,11,0),"キ",100/H354))</f>
        <v>25</v>
      </c>
      <c r="J354" s="15">
        <f>IF(F354="","",IF(F354=VLOOKUP(A354,スキル!$A:$K,11,0),"ル",ROUND(G354/I354,1)))</f>
        <v>0</v>
      </c>
      <c r="K354" s="15">
        <f>IF(F354="","",IF(F354=VLOOKUP(A354,スキル!$A:$K,11,0),"Ｍ",ROUND(H354-J354,0)))</f>
        <v>4</v>
      </c>
      <c r="L354" s="15">
        <f ca="1">IF(F354="","",IF(F354=VLOOKUP(A354,スキル!$A:$K,11,0),"Ａ",IF(F354=VLOOKUP(A354,スキル!$A:$K,11,0)-1,0,SUM(OFFSET(スキル!$A$2,MATCH(A354,スキル!$A$3:$A$1048576,0),F354+4,1,5-F354)))))</f>
        <v>21</v>
      </c>
      <c r="M354" s="15">
        <f ca="1">IF(F354="",VLOOKUP(A354,スキル!$A:$K,10,0),IF(F354=VLOOKUP(A354,スキル!$A:$K,11,0),"Ｘ",K354+L354))</f>
        <v>25</v>
      </c>
      <c r="N354" s="15">
        <f>IF(C354="イベ","-",VLOOKUP(A354,スキル!$A:$K,10,0)*IF(C354="ハピ",10000,30000))</f>
        <v>870000</v>
      </c>
      <c r="O354" s="15">
        <f t="shared" ca="1" si="1"/>
        <v>120000</v>
      </c>
      <c r="P354" s="15">
        <f ca="1">IF(C354="イベ","-",IF(F354=VLOOKUP(A354,スキル!$A:$K,11,0),0,IF(C354="ハピ",M354*10000,M354*30000)))</f>
        <v>750000</v>
      </c>
      <c r="Q354" s="15" t="str">
        <f>VLOOKUP(A354,スキル!$A$3:$M$1000,13,0)</f>
        <v>横ライン状にツムを消すよ！</v>
      </c>
    </row>
    <row r="355" spans="1:17" ht="18" customHeight="1">
      <c r="A355" s="13">
        <v>353</v>
      </c>
      <c r="B355" s="14"/>
      <c r="C355" s="14" t="s">
        <v>46</v>
      </c>
      <c r="D355" s="14" t="s">
        <v>546</v>
      </c>
      <c r="E355" s="8" t="str">
        <f t="shared" si="0"/>
        <v>期間2</v>
      </c>
      <c r="F355" s="15">
        <v>2</v>
      </c>
      <c r="G355" s="15">
        <v>50</v>
      </c>
      <c r="H355" s="15">
        <f>IF(F355="","",IF(F355=VLOOKUP(A355,スキル!$A:$K,11,0),"ス",VLOOKUP(A355,スキル!$A:$J,F355+4,FALSE)))</f>
        <v>2</v>
      </c>
      <c r="I355" s="15">
        <f>IF(F355="","",IF(F355=VLOOKUP(A355,スキル!$A:$K,11,0),"キ",100/H355))</f>
        <v>50</v>
      </c>
      <c r="J355" s="15">
        <f>IF(F355="","",IF(F355=VLOOKUP(A355,スキル!$A:$K,11,0),"ル",ROUND(G355/I355,1)))</f>
        <v>1</v>
      </c>
      <c r="K355" s="15">
        <f>IF(F355="","",IF(F355=VLOOKUP(A355,スキル!$A:$K,11,0),"Ｍ",ROUND(H355-J355,0)))</f>
        <v>1</v>
      </c>
      <c r="L355" s="15">
        <f ca="1">IF(F355="","",IF(F355=VLOOKUP(A355,スキル!$A:$K,11,0),"Ａ",IF(F355=VLOOKUP(A355,スキル!$A:$K,11,0)-1,0,SUM(OFFSET(スキル!$A$2,MATCH(A355,スキル!$A$3:$A$1048576,0),F355+4,1,5-F355)))))</f>
        <v>32</v>
      </c>
      <c r="M355" s="15">
        <f ca="1">IF(F355="",VLOOKUP(A355,スキル!$A:$K,10,0),IF(F355=VLOOKUP(A355,スキル!$A:$K,11,0),"Ｘ",K355+L355))</f>
        <v>33</v>
      </c>
      <c r="N355" s="15">
        <f>IF(C355="イベ","-",VLOOKUP(A355,スキル!$A:$K,10,0)*IF(C355="ハピ",10000,30000))</f>
        <v>1080000</v>
      </c>
      <c r="O355" s="15">
        <f t="shared" ca="1" si="1"/>
        <v>90000</v>
      </c>
      <c r="P355" s="15">
        <f ca="1">IF(C355="イベ","-",IF(F355=VLOOKUP(A355,スキル!$A:$K,11,0),0,IF(C355="ハピ",M355*10000,M355*30000)))</f>
        <v>990000</v>
      </c>
      <c r="Q355" s="15" t="str">
        <f>VLOOKUP(A355,スキル!$A$3:$M$1000,13,0)</f>
        <v>少しの間ランドールが他のツムに化けるよ！</v>
      </c>
    </row>
    <row r="356" spans="1:17" ht="18" customHeight="1">
      <c r="A356" s="13">
        <v>354</v>
      </c>
      <c r="B356" s="13">
        <v>94</v>
      </c>
      <c r="C356" s="14" t="s">
        <v>38</v>
      </c>
      <c r="D356" s="14" t="s">
        <v>548</v>
      </c>
      <c r="E356" s="8" t="str">
        <f t="shared" si="0"/>
        <v>常駐8</v>
      </c>
      <c r="F356" s="15">
        <v>4</v>
      </c>
      <c r="G356" s="15">
        <v>62</v>
      </c>
      <c r="H356" s="15">
        <f>IF(F356="","",IF(F356=VLOOKUP(A356,スキル!$A:$K,11,0),"ス",VLOOKUP(A356,スキル!$A:$J,F356+4,FALSE)))</f>
        <v>8</v>
      </c>
      <c r="I356" s="15">
        <f>IF(F356="","",IF(F356=VLOOKUP(A356,スキル!$A:$K,11,0),"キ",100/H356))</f>
        <v>12.5</v>
      </c>
      <c r="J356" s="15">
        <f>IF(F356="","",IF(F356=VLOOKUP(A356,スキル!$A:$K,11,0),"ル",ROUND(G356/I356,1)))</f>
        <v>5</v>
      </c>
      <c r="K356" s="15">
        <f>IF(F356="","",IF(F356=VLOOKUP(A356,スキル!$A:$K,11,0),"Ｍ",ROUND(H356-J356,0)))</f>
        <v>3</v>
      </c>
      <c r="L356" s="15">
        <f ca="1">IF(F356="","",IF(F356=VLOOKUP(A356,スキル!$A:$K,11,0),"Ａ",IF(F356=VLOOKUP(A356,スキル!$A:$K,11,0)-1,0,SUM(OFFSET(スキル!$A$2,MATCH(A356,スキル!$A$3:$A$1048576,0),F356+4,1,5-F356)))))</f>
        <v>16</v>
      </c>
      <c r="M356" s="15">
        <f ca="1">IF(F356="",VLOOKUP(A356,スキル!$A:$K,10,0),IF(F356=VLOOKUP(A356,スキル!$A:$K,11,0),"Ｘ",K356+L356))</f>
        <v>19</v>
      </c>
      <c r="N356" s="15">
        <f>IF(C356="イベ","-",VLOOKUP(A356,スキル!$A:$K,10,0)*IF(C356="ハピ",10000,30000))</f>
        <v>960000</v>
      </c>
      <c r="O356" s="15">
        <f t="shared" ca="1" si="1"/>
        <v>390000</v>
      </c>
      <c r="P356" s="15">
        <f ca="1">IF(C356="イベ","-",IF(F356=VLOOKUP(A356,スキル!$A:$K,11,0),0,IF(C356="ハピ",M356*10000,M356*30000)))</f>
        <v>570000</v>
      </c>
      <c r="Q356" s="15" t="str">
        <f>VLOOKUP(A356,スキル!$A$3:$M$1000,13,0)</f>
        <v>使うたびに何が起こるかわからない！</v>
      </c>
    </row>
    <row r="357" spans="1:17" ht="18" customHeight="1">
      <c r="A357" s="13">
        <v>355</v>
      </c>
      <c r="B357" s="14"/>
      <c r="C357" s="14" t="s">
        <v>46</v>
      </c>
      <c r="D357" s="14" t="s">
        <v>549</v>
      </c>
      <c r="E357" s="8" t="str">
        <f t="shared" si="0"/>
        <v>期間</v>
      </c>
      <c r="F357" s="15"/>
      <c r="G357" s="15"/>
      <c r="H357" s="15" t="str">
        <f>IF(F357="","",IF(F357=VLOOKUP(A357,スキル!$A:$K,11,0),"ス",VLOOKUP(A357,スキル!$A:$J,F357+4,FALSE)))</f>
        <v/>
      </c>
      <c r="I357" s="15" t="str">
        <f>IF(F357="","",IF(F357=VLOOKUP(A357,スキル!$A:$K,11,0),"キ",100/H357))</f>
        <v/>
      </c>
      <c r="J357" s="15" t="str">
        <f>IF(F357="","",IF(F357=VLOOKUP(A357,スキル!$A:$K,11,0),"ル",ROUND(G357/I357,1)))</f>
        <v/>
      </c>
      <c r="K357" s="15" t="str">
        <f>IF(F357="","",IF(F357=VLOOKUP(A357,スキル!$A:$K,11,0),"Ｍ",ROUND(H357-J357,0)))</f>
        <v/>
      </c>
      <c r="L357" s="15" t="str">
        <f ca="1">IF(F357="","",IF(F357=VLOOKUP(A357,スキル!$A:$K,11,0),"Ａ",IF(F357=VLOOKUP(A357,スキル!$A:$K,11,0)-1,0,SUM(OFFSET(スキル!$A$2,MATCH(A357,スキル!$A$3:$A$1048576,0),F357+4,1,5-F357)))))</f>
        <v/>
      </c>
      <c r="M357" s="15">
        <f>IF(F357="",VLOOKUP(A357,スキル!$A:$K,10,0),IF(F357=VLOOKUP(A357,スキル!$A:$K,11,0),"Ｘ",K357+L357))</f>
        <v>29</v>
      </c>
      <c r="N357" s="15">
        <f>IF(C357="イベ","-",VLOOKUP(A357,スキル!$A:$K,10,0)*IF(C357="ハピ",10000,30000))</f>
        <v>870000</v>
      </c>
      <c r="O357" s="15">
        <f t="shared" si="1"/>
        <v>0</v>
      </c>
      <c r="P357" s="15">
        <f>IF(C357="イベ","-",IF(F357=VLOOKUP(A357,スキル!$A:$K,11,0),0,IF(C357="ハピ",M357*10000,M357*30000)))</f>
        <v>870000</v>
      </c>
      <c r="Q357" s="15" t="str">
        <f>VLOOKUP(A357,スキル!$A$3:$M$1000,13,0)</f>
        <v>横ライン状にツムを消すよ！</v>
      </c>
    </row>
    <row r="358" spans="1:17" ht="18" customHeight="1">
      <c r="A358" s="13">
        <v>356</v>
      </c>
      <c r="B358" s="13">
        <v>95</v>
      </c>
      <c r="C358" s="14" t="s">
        <v>38</v>
      </c>
      <c r="D358" s="14" t="s">
        <v>550</v>
      </c>
      <c r="E358" s="8" t="str">
        <f t="shared" si="0"/>
        <v>常駐8</v>
      </c>
      <c r="F358" s="15">
        <v>4</v>
      </c>
      <c r="G358" s="15">
        <v>37</v>
      </c>
      <c r="H358" s="15">
        <f>IF(F358="","",IF(F358=VLOOKUP(A358,スキル!$A:$K,11,0),"ス",VLOOKUP(A358,スキル!$A:$J,F358+4,FALSE)))</f>
        <v>8</v>
      </c>
      <c r="I358" s="15">
        <f>IF(F358="","",IF(F358=VLOOKUP(A358,スキル!$A:$K,11,0),"キ",100/H358))</f>
        <v>12.5</v>
      </c>
      <c r="J358" s="15">
        <f>IF(F358="","",IF(F358=VLOOKUP(A358,スキル!$A:$K,11,0),"ル",ROUND(G358/I358,1)))</f>
        <v>3</v>
      </c>
      <c r="K358" s="15">
        <f>IF(F358="","",IF(F358=VLOOKUP(A358,スキル!$A:$K,11,0),"Ｍ",ROUND(H358-J358,0)))</f>
        <v>5</v>
      </c>
      <c r="L358" s="15">
        <f ca="1">IF(F358="","",IF(F358=VLOOKUP(A358,スキル!$A:$K,11,0),"Ａ",IF(F358=VLOOKUP(A358,スキル!$A:$K,11,0)-1,0,SUM(OFFSET(スキル!$A$2,MATCH(A358,スキル!$A$3:$A$1048576,0),F358+4,1,5-F358)))))</f>
        <v>16</v>
      </c>
      <c r="M358" s="15">
        <f ca="1">IF(F358="",VLOOKUP(A358,スキル!$A:$K,10,0),IF(F358=VLOOKUP(A358,スキル!$A:$K,11,0),"Ｘ",K358+L358))</f>
        <v>21</v>
      </c>
      <c r="N358" s="15">
        <f>IF(C358="イベ","-",VLOOKUP(A358,スキル!$A:$K,10,0)*IF(C358="ハピ",10000,30000))</f>
        <v>960000</v>
      </c>
      <c r="O358" s="15">
        <f t="shared" ca="1" si="1"/>
        <v>330000</v>
      </c>
      <c r="P358" s="15">
        <f ca="1">IF(C358="イベ","-",IF(F358=VLOOKUP(A358,スキル!$A:$K,11,0),0,IF(C358="ハピ",M358*10000,M358*30000)))</f>
        <v>630000</v>
      </c>
      <c r="Q358" s="15" t="str">
        <f>VLOOKUP(A358,スキル!$A$3:$M$1000,13,0)</f>
        <v>フリックと一緒に消せる高得点アッタ姫がでるよ！</v>
      </c>
    </row>
    <row r="359" spans="1:17" ht="18" customHeight="1">
      <c r="A359" s="13">
        <v>357</v>
      </c>
      <c r="B359" s="14"/>
      <c r="C359" s="14" t="s">
        <v>46</v>
      </c>
      <c r="D359" s="14" t="s">
        <v>552</v>
      </c>
      <c r="E359" s="8" t="str">
        <f t="shared" si="0"/>
        <v>期間2</v>
      </c>
      <c r="F359" s="15">
        <v>2</v>
      </c>
      <c r="G359" s="15">
        <v>0</v>
      </c>
      <c r="H359" s="15">
        <f>IF(F359="","",IF(F359=VLOOKUP(A359,スキル!$A:$K,11,0),"ス",VLOOKUP(A359,スキル!$A:$J,F359+4,FALSE)))</f>
        <v>2</v>
      </c>
      <c r="I359" s="15">
        <f>IF(F359="","",IF(F359=VLOOKUP(A359,スキル!$A:$K,11,0),"キ",100/H359))</f>
        <v>50</v>
      </c>
      <c r="J359" s="15">
        <f>IF(F359="","",IF(F359=VLOOKUP(A359,スキル!$A:$K,11,0),"ル",ROUND(G359/I359,1)))</f>
        <v>0</v>
      </c>
      <c r="K359" s="15">
        <f>IF(F359="","",IF(F359=VLOOKUP(A359,スキル!$A:$K,11,0),"Ｍ",ROUND(H359-J359,0)))</f>
        <v>2</v>
      </c>
      <c r="L359" s="15">
        <f ca="1">IF(F359="","",IF(F359=VLOOKUP(A359,スキル!$A:$K,11,0),"Ａ",IF(F359=VLOOKUP(A359,スキル!$A:$K,11,0)-1,0,SUM(OFFSET(スキル!$A$2,MATCH(A359,スキル!$A$3:$A$1048576,0),F359+4,1,5-F359)))))</f>
        <v>32</v>
      </c>
      <c r="M359" s="15">
        <f ca="1">IF(F359="",VLOOKUP(A359,スキル!$A:$K,10,0),IF(F359=VLOOKUP(A359,スキル!$A:$K,11,0),"Ｘ",K359+L359))</f>
        <v>34</v>
      </c>
      <c r="N359" s="15">
        <f>IF(C359="イベ","-",VLOOKUP(A359,スキル!$A:$K,10,0)*IF(C359="ハピ",10000,30000))</f>
        <v>1080000</v>
      </c>
      <c r="O359" s="15">
        <f t="shared" ca="1" si="1"/>
        <v>60000</v>
      </c>
      <c r="P359" s="15">
        <f ca="1">IF(C359="イベ","-",IF(F359=VLOOKUP(A359,スキル!$A:$K,11,0),0,IF(C359="ハピ",M359*10000,M359*30000)))</f>
        <v>1020000</v>
      </c>
      <c r="Q359" s="15" t="str">
        <f>VLOOKUP(A359,スキル!$A$3:$M$1000,13,0)</f>
        <v>少しの間ツムの大きさが変わるよ！</v>
      </c>
    </row>
    <row r="360" spans="1:17" ht="18" customHeight="1">
      <c r="A360" s="13">
        <v>358</v>
      </c>
      <c r="B360" s="14"/>
      <c r="C360" s="14" t="s">
        <v>46</v>
      </c>
      <c r="D360" s="14" t="s">
        <v>554</v>
      </c>
      <c r="E360" s="8" t="str">
        <f t="shared" si="0"/>
        <v>期間2</v>
      </c>
      <c r="F360" s="15">
        <v>2</v>
      </c>
      <c r="G360" s="15">
        <v>0</v>
      </c>
      <c r="H360" s="15">
        <f>IF(F360="","",IF(F360=VLOOKUP(A360,スキル!$A:$K,11,0),"ス",VLOOKUP(A360,スキル!$A:$J,F360+4,FALSE)))</f>
        <v>2</v>
      </c>
      <c r="I360" s="15">
        <f>IF(F360="","",IF(F360=VLOOKUP(A360,スキル!$A:$K,11,0),"キ",100/H360))</f>
        <v>50</v>
      </c>
      <c r="J360" s="15">
        <f>IF(F360="","",IF(F360=VLOOKUP(A360,スキル!$A:$K,11,0),"ル",ROUND(G360/I360,1)))</f>
        <v>0</v>
      </c>
      <c r="K360" s="15">
        <f>IF(F360="","",IF(F360=VLOOKUP(A360,スキル!$A:$K,11,0),"Ｍ",ROUND(H360-J360,0)))</f>
        <v>2</v>
      </c>
      <c r="L360" s="15">
        <f ca="1">IF(F360="","",IF(F360=VLOOKUP(A360,スキル!$A:$K,11,0),"Ａ",IF(F360=VLOOKUP(A360,スキル!$A:$K,11,0)-1,0,SUM(OFFSET(スキル!$A$2,MATCH(A360,スキル!$A$3:$A$1048576,0),F360+4,1,5-F360)))))</f>
        <v>28</v>
      </c>
      <c r="M360" s="15">
        <f ca="1">IF(F360="",VLOOKUP(A360,スキル!$A:$K,10,0),IF(F360=VLOOKUP(A360,スキル!$A:$K,11,0),"Ｘ",K360+L360))</f>
        <v>30</v>
      </c>
      <c r="N360" s="15">
        <f>IF(C360="イベ","-",VLOOKUP(A360,スキル!$A:$K,10,0)*IF(C360="ハピ",10000,30000))</f>
        <v>960000</v>
      </c>
      <c r="O360" s="15">
        <f t="shared" ca="1" si="1"/>
        <v>60000</v>
      </c>
      <c r="P360" s="15">
        <f ca="1">IF(C360="イベ","-",IF(F360=VLOOKUP(A360,スキル!$A:$K,11,0),0,IF(C360="ハピ",M360*10000,M360*30000)))</f>
        <v>900000</v>
      </c>
      <c r="Q360" s="15" t="str">
        <f>VLOOKUP(A360,スキル!$A$3:$M$1000,13,0)</f>
        <v>横ライン状＋ジグザグにツムを消すよ！</v>
      </c>
    </row>
    <row r="361" spans="1:17" ht="18" customHeight="1">
      <c r="A361" s="13">
        <v>359</v>
      </c>
      <c r="B361" s="14"/>
      <c r="C361" s="14" t="s">
        <v>46</v>
      </c>
      <c r="D361" s="14" t="s">
        <v>556</v>
      </c>
      <c r="E361" s="8" t="str">
        <f t="shared" si="0"/>
        <v>期間8</v>
      </c>
      <c r="F361" s="15">
        <v>4</v>
      </c>
      <c r="G361" s="15">
        <v>62</v>
      </c>
      <c r="H361" s="15">
        <f>IF(F361="","",IF(F361=VLOOKUP(A361,スキル!$A:$K,11,0),"ス",VLOOKUP(A361,スキル!$A:$J,F361+4,FALSE)))</f>
        <v>8</v>
      </c>
      <c r="I361" s="15">
        <f>IF(F361="","",IF(F361=VLOOKUP(A361,スキル!$A:$K,11,0),"キ",100/H361))</f>
        <v>12.5</v>
      </c>
      <c r="J361" s="15">
        <f>IF(F361="","",IF(F361=VLOOKUP(A361,スキル!$A:$K,11,0),"ル",ROUND(G361/I361,1)))</f>
        <v>5</v>
      </c>
      <c r="K361" s="15">
        <f>IF(F361="","",IF(F361=VLOOKUP(A361,スキル!$A:$K,11,0),"Ｍ",ROUND(H361-J361,0)))</f>
        <v>3</v>
      </c>
      <c r="L361" s="15">
        <f ca="1">IF(F361="","",IF(F361=VLOOKUP(A361,スキル!$A:$K,11,0),"Ａ",IF(F361=VLOOKUP(A361,スキル!$A:$K,11,0)-1,0,SUM(OFFSET(スキル!$A$2,MATCH(A361,スキル!$A$3:$A$1048576,0),F361+4,1,5-F361)))))</f>
        <v>20</v>
      </c>
      <c r="M361" s="15">
        <f ca="1">IF(F361="",VLOOKUP(A361,スキル!$A:$K,10,0),IF(F361=VLOOKUP(A361,スキル!$A:$K,11,0),"Ｘ",K361+L361))</f>
        <v>23</v>
      </c>
      <c r="N361" s="15">
        <f>IF(C361="イベ","-",VLOOKUP(A361,スキル!$A:$K,10,0)*IF(C361="ハピ",10000,30000))</f>
        <v>1080000</v>
      </c>
      <c r="O361" s="15">
        <f t="shared" ca="1" si="1"/>
        <v>390000</v>
      </c>
      <c r="P361" s="15">
        <f ca="1">IF(C361="イベ","-",IF(F361=VLOOKUP(A361,スキル!$A:$K,11,0),0,IF(C361="ハピ",M361*10000,M361*30000)))</f>
        <v>690000</v>
      </c>
      <c r="Q361" s="15" t="str">
        <f>VLOOKUP(A361,スキル!$A$3:$M$1000,13,0)</f>
        <v>横ライン状にツムを消すよ！</v>
      </c>
    </row>
    <row r="362" spans="1:17" ht="18" customHeight="1">
      <c r="A362" s="13">
        <v>360</v>
      </c>
      <c r="B362" s="14"/>
      <c r="C362" s="14" t="s">
        <v>46</v>
      </c>
      <c r="D362" s="14" t="s">
        <v>557</v>
      </c>
      <c r="E362" s="8" t="str">
        <f t="shared" si="0"/>
        <v>期間1</v>
      </c>
      <c r="F362" s="15">
        <v>1</v>
      </c>
      <c r="G362" s="15">
        <v>50</v>
      </c>
      <c r="H362" s="15">
        <f>IF(F362="","",IF(F362=VLOOKUP(A362,スキル!$A:$K,11,0),"ス",VLOOKUP(A362,スキル!$A:$J,F362+4,FALSE)))</f>
        <v>1</v>
      </c>
      <c r="I362" s="15">
        <f>IF(F362="","",IF(F362=VLOOKUP(A362,スキル!$A:$K,11,0),"キ",100/H362))</f>
        <v>100</v>
      </c>
      <c r="J362" s="15">
        <f>IF(F362="","",IF(F362=VLOOKUP(A362,スキル!$A:$K,11,0),"ル",ROUND(G362/I362,1)))</f>
        <v>0.5</v>
      </c>
      <c r="K362" s="15">
        <f>IF(F362="","",IF(F362=VLOOKUP(A362,スキル!$A:$K,11,0),"Ｍ",ROUND(H362-J362,0)))</f>
        <v>1</v>
      </c>
      <c r="L362" s="15">
        <f ca="1">IF(F362="","",IF(F362=VLOOKUP(A362,スキル!$A:$K,11,0),"Ａ",IF(F362=VLOOKUP(A362,スキル!$A:$K,11,0)-1,0,SUM(OFFSET(スキル!$A$2,MATCH(A362,スキル!$A$3:$A$1048576,0),F362+4,1,5-F362)))))</f>
        <v>30</v>
      </c>
      <c r="M362" s="15">
        <f ca="1">IF(F362="",VLOOKUP(A362,スキル!$A:$K,10,0),IF(F362=VLOOKUP(A362,スキル!$A:$K,11,0),"Ｘ",K362+L362))</f>
        <v>31</v>
      </c>
      <c r="N362" s="15">
        <f>IF(C362="イベ","-",VLOOKUP(A362,スキル!$A:$K,10,0)*IF(C362="ハピ",10000,30000))</f>
        <v>960000</v>
      </c>
      <c r="O362" s="15">
        <f t="shared" ca="1" si="1"/>
        <v>30000</v>
      </c>
      <c r="P362" s="15">
        <f ca="1">IF(C362="イベ","-",IF(F362=VLOOKUP(A362,スキル!$A:$K,11,0),0,IF(C362="ハピ",M362*10000,M362*30000)))</f>
        <v>930000</v>
      </c>
      <c r="Q362" s="15" t="str">
        <f>VLOOKUP(A362,スキル!$A$3:$M$1000,13,0)</f>
        <v>ジゼルに魔法がかかるよ　つなぐと周りのツムも消すよ！</v>
      </c>
    </row>
    <row r="363" spans="1:17" ht="18" customHeight="1">
      <c r="A363" s="13">
        <v>361</v>
      </c>
      <c r="B363" s="14"/>
      <c r="C363" s="14" t="s">
        <v>46</v>
      </c>
      <c r="D363" s="14" t="s">
        <v>559</v>
      </c>
      <c r="E363" s="8" t="str">
        <f t="shared" si="0"/>
        <v>期間1</v>
      </c>
      <c r="F363" s="15">
        <v>1</v>
      </c>
      <c r="G363" s="15">
        <v>0</v>
      </c>
      <c r="H363" s="15">
        <f>IF(F363="","",IF(F363=VLOOKUP(A363,スキル!$A:$K,11,0),"ス",VLOOKUP(A363,スキル!$A:$J,F363+4,FALSE)))</f>
        <v>1</v>
      </c>
      <c r="I363" s="15">
        <f>IF(F363="","",IF(F363=VLOOKUP(A363,スキル!$A:$K,11,0),"キ",100/H363))</f>
        <v>100</v>
      </c>
      <c r="J363" s="15">
        <f>IF(F363="","",IF(F363=VLOOKUP(A363,スキル!$A:$K,11,0),"ル",ROUND(G363/I363,1)))</f>
        <v>0</v>
      </c>
      <c r="K363" s="15">
        <f>IF(F363="","",IF(F363=VLOOKUP(A363,スキル!$A:$K,11,0),"Ｍ",ROUND(H363-J363,0)))</f>
        <v>1</v>
      </c>
      <c r="L363" s="15">
        <f ca="1">IF(F363="","",IF(F363=VLOOKUP(A363,スキル!$A:$K,11,0),"Ａ",IF(F363=VLOOKUP(A363,スキル!$A:$K,11,0)-1,0,SUM(OFFSET(スキル!$A$2,MATCH(A363,スキル!$A$3:$A$1048576,0),F363+4,1,5-F363)))))</f>
        <v>30</v>
      </c>
      <c r="M363" s="15">
        <f ca="1">IF(F363="",VLOOKUP(A363,スキル!$A:$K,10,0),IF(F363=VLOOKUP(A363,スキル!$A:$K,11,0),"Ｘ",K363+L363))</f>
        <v>31</v>
      </c>
      <c r="N363" s="15">
        <f>IF(C363="イベ","-",VLOOKUP(A363,スキル!$A:$K,10,0)*IF(C363="ハピ",10000,30000))</f>
        <v>960000</v>
      </c>
      <c r="O363" s="15">
        <f t="shared" ca="1" si="1"/>
        <v>30000</v>
      </c>
      <c r="P363" s="15">
        <f ca="1">IF(C363="イベ","-",IF(F363=VLOOKUP(A363,スキル!$A:$K,11,0),0,IF(C363="ハピ",M363*10000,M363*30000)))</f>
        <v>930000</v>
      </c>
      <c r="Q363" s="15" t="str">
        <f>VLOOKUP(A363,スキル!$A$3:$M$1000,13,0)</f>
        <v>少しの間ムーランがファ・ジュンになるよ！
つなぐと横ライン状にツムを消すよ</v>
      </c>
    </row>
    <row r="364" spans="1:17" ht="18" customHeight="1">
      <c r="A364" s="13">
        <v>362</v>
      </c>
      <c r="B364" s="14"/>
      <c r="C364" s="14" t="s">
        <v>46</v>
      </c>
      <c r="D364" s="14" t="s">
        <v>561</v>
      </c>
      <c r="E364" s="8" t="str">
        <f t="shared" si="0"/>
        <v>期間20</v>
      </c>
      <c r="F364" s="15">
        <v>5</v>
      </c>
      <c r="G364" s="15">
        <v>5</v>
      </c>
      <c r="H364" s="15">
        <f>IF(F364="","",IF(F364=VLOOKUP(A364,スキル!$A:$K,11,0),"ス",VLOOKUP(A364,スキル!$A:$J,F364+4,FALSE)))</f>
        <v>20</v>
      </c>
      <c r="I364" s="15">
        <f>IF(F364="","",IF(F364=VLOOKUP(A364,スキル!$A:$K,11,0),"キ",100/H364))</f>
        <v>5</v>
      </c>
      <c r="J364" s="15">
        <f>IF(F364="","",IF(F364=VLOOKUP(A364,スキル!$A:$K,11,0),"ル",ROUND(G364/I364,1)))</f>
        <v>1</v>
      </c>
      <c r="K364" s="15">
        <f>IF(F364="","",IF(F364=VLOOKUP(A364,スキル!$A:$K,11,0),"Ｍ",ROUND(H364-J364,0)))</f>
        <v>19</v>
      </c>
      <c r="L364" s="15">
        <f ca="1">IF(F364="","",IF(F364=VLOOKUP(A364,スキル!$A:$K,11,0),"Ａ",IF(F364=VLOOKUP(A364,スキル!$A:$K,11,0)-1,0,SUM(OFFSET(スキル!$A$2,MATCH(A364,スキル!$A$3:$A$1048576,0),F364+4,1,5-F364)))))</f>
        <v>0</v>
      </c>
      <c r="M364" s="15">
        <f ca="1">IF(F364="",VLOOKUP(A364,スキル!$A:$K,10,0),IF(F364=VLOOKUP(A364,スキル!$A:$K,11,0),"Ｘ",K364+L364))</f>
        <v>19</v>
      </c>
      <c r="N364" s="15">
        <f>IF(C364="イベ","-",VLOOKUP(A364,スキル!$A:$K,10,0)*IF(C364="ハピ",10000,30000))</f>
        <v>1080000</v>
      </c>
      <c r="O364" s="15">
        <f t="shared" ca="1" si="1"/>
        <v>510000</v>
      </c>
      <c r="P364" s="15">
        <f ca="1">IF(C364="イベ","-",IF(F364=VLOOKUP(A364,スキル!$A:$K,11,0),0,IF(C364="ハピ",M364*10000,M364*30000)))</f>
        <v>570000</v>
      </c>
      <c r="Q364" s="15" t="str">
        <f>VLOOKUP(A364,スキル!$A$3:$M$1000,13,0)</f>
        <v>画面中央のツムをまとめて消すよ！</v>
      </c>
    </row>
    <row r="365" spans="1:17" ht="18" customHeight="1">
      <c r="A365" s="13">
        <v>363</v>
      </c>
      <c r="B365" s="14"/>
      <c r="C365" s="14" t="s">
        <v>46</v>
      </c>
      <c r="D365" s="14" t="s">
        <v>562</v>
      </c>
      <c r="E365" s="8" t="str">
        <f t="shared" si="0"/>
        <v>期間1</v>
      </c>
      <c r="F365" s="15">
        <v>1</v>
      </c>
      <c r="G365" s="15">
        <v>0</v>
      </c>
      <c r="H365" s="15">
        <f>IF(F365="","",IF(F365=VLOOKUP(A365,スキル!$A:$K,11,0),"ス",VLOOKUP(A365,スキル!$A:$J,F365+4,FALSE)))</f>
        <v>1</v>
      </c>
      <c r="I365" s="15">
        <f>IF(F365="","",IF(F365=VLOOKUP(A365,スキル!$A:$K,11,0),"キ",100/H365))</f>
        <v>100</v>
      </c>
      <c r="J365" s="15">
        <f>IF(F365="","",IF(F365=VLOOKUP(A365,スキル!$A:$K,11,0),"ル",ROUND(G365/I365,1)))</f>
        <v>0</v>
      </c>
      <c r="K365" s="15">
        <f>IF(F365="","",IF(F365=VLOOKUP(A365,スキル!$A:$K,11,0),"Ｍ",ROUND(H365-J365,0)))</f>
        <v>1</v>
      </c>
      <c r="L365" s="15">
        <f ca="1">IF(F365="","",IF(F365=VLOOKUP(A365,スキル!$A:$K,11,0),"Ａ",IF(F365=VLOOKUP(A365,スキル!$A:$K,11,0)-1,0,SUM(OFFSET(スキル!$A$2,MATCH(A365,スキル!$A$3:$A$1048576,0),F365+4,1,5-F365)))))</f>
        <v>27</v>
      </c>
      <c r="M365" s="15">
        <f ca="1">IF(F365="",VLOOKUP(A365,スキル!$A:$K,10,0),IF(F365=VLOOKUP(A365,スキル!$A:$K,11,0),"Ｘ",K365+L365))</f>
        <v>28</v>
      </c>
      <c r="N365" s="15">
        <f>IF(C365="イベ","-",VLOOKUP(A365,スキル!$A:$K,10,0)*IF(C365="ハピ",10000,30000))</f>
        <v>870000</v>
      </c>
      <c r="O365" s="15">
        <f t="shared" ca="1" si="1"/>
        <v>30000</v>
      </c>
      <c r="P365" s="15">
        <f ca="1">IF(C365="イベ","-",IF(F365=VLOOKUP(A365,スキル!$A:$K,11,0),0,IF(C365="ハピ",M365*10000,M365*30000)))</f>
        <v>840000</v>
      </c>
      <c r="Q365" s="15" t="str">
        <f>VLOOKUP(A365,スキル!$A$3:$M$1000,13,0)</f>
        <v>少しの間タップだけで消せるよ！</v>
      </c>
    </row>
    <row r="366" spans="1:17" ht="18" customHeight="1">
      <c r="A366" s="13">
        <v>364</v>
      </c>
      <c r="B366" s="14"/>
      <c r="C366" s="14" t="s">
        <v>46</v>
      </c>
      <c r="D366" s="14" t="s">
        <v>563</v>
      </c>
      <c r="E366" s="8" t="str">
        <f t="shared" si="0"/>
        <v>期間4</v>
      </c>
      <c r="F366" s="15">
        <v>3</v>
      </c>
      <c r="G366" s="15">
        <v>50</v>
      </c>
      <c r="H366" s="15">
        <f>IF(F366="","",IF(F366=VLOOKUP(A366,スキル!$A:$K,11,0),"ス",VLOOKUP(A366,スキル!$A:$J,F366+4,FALSE)))</f>
        <v>4</v>
      </c>
      <c r="I366" s="15">
        <f>IF(F366="","",IF(F366=VLOOKUP(A366,スキル!$A:$K,11,0),"キ",100/H366))</f>
        <v>25</v>
      </c>
      <c r="J366" s="15">
        <f>IF(F366="","",IF(F366=VLOOKUP(A366,スキル!$A:$K,11,0),"ル",ROUND(G366/I366,1)))</f>
        <v>2</v>
      </c>
      <c r="K366" s="15">
        <f>IF(F366="","",IF(F366=VLOOKUP(A366,スキル!$A:$K,11,0),"Ｍ",ROUND(H366-J366,0)))</f>
        <v>2</v>
      </c>
      <c r="L366" s="15">
        <f ca="1">IF(F366="","",IF(F366=VLOOKUP(A366,スキル!$A:$K,11,0),"Ａ",IF(F366=VLOOKUP(A366,スキル!$A:$K,11,0)-1,0,SUM(OFFSET(スキル!$A$2,MATCH(A366,スキル!$A$3:$A$1048576,0),F366+4,1,5-F366)))))</f>
        <v>28</v>
      </c>
      <c r="M366" s="15">
        <f ca="1">IF(F366="",VLOOKUP(A366,スキル!$A:$K,10,0),IF(F366=VLOOKUP(A366,スキル!$A:$K,11,0),"Ｘ",K366+L366))</f>
        <v>30</v>
      </c>
      <c r="N366" s="15">
        <f>IF(C366="イベ","-",VLOOKUP(A366,スキル!$A:$K,10,0)*IF(C366="ハピ",10000,30000))</f>
        <v>1080000</v>
      </c>
      <c r="O366" s="15">
        <f t="shared" ca="1" si="1"/>
        <v>180000</v>
      </c>
      <c r="P366" s="15">
        <f ca="1">IF(C366="イベ","-",IF(F366=VLOOKUP(A366,スキル!$A:$K,11,0),0,IF(C366="ハピ",M366*10000,M366*30000)))</f>
        <v>900000</v>
      </c>
      <c r="Q366" s="15" t="str">
        <f>VLOOKUP(A366,スキル!$A$3:$M$1000,13,0)</f>
        <v>ランダム＋斜めライン状にツムを消すよ！</v>
      </c>
    </row>
    <row r="367" spans="1:17" ht="18" customHeight="1">
      <c r="A367" s="13">
        <v>365</v>
      </c>
      <c r="B367" s="14"/>
      <c r="C367" s="14" t="s">
        <v>46</v>
      </c>
      <c r="D367" s="14" t="s">
        <v>565</v>
      </c>
      <c r="E367" s="8" t="str">
        <f t="shared" si="0"/>
        <v>期間4</v>
      </c>
      <c r="F367" s="15">
        <v>3</v>
      </c>
      <c r="G367" s="15">
        <v>75</v>
      </c>
      <c r="H367" s="15">
        <f>IF(F367="","",IF(F367=VLOOKUP(A367,スキル!$A:$K,11,0),"ス",VLOOKUP(A367,スキル!$A:$J,F367+4,FALSE)))</f>
        <v>4</v>
      </c>
      <c r="I367" s="15">
        <f>IF(F367="","",IF(F367=VLOOKUP(A367,スキル!$A:$K,11,0),"キ",100/H367))</f>
        <v>25</v>
      </c>
      <c r="J367" s="15">
        <f>IF(F367="","",IF(F367=VLOOKUP(A367,スキル!$A:$K,11,0),"ル",ROUND(G367/I367,1)))</f>
        <v>3</v>
      </c>
      <c r="K367" s="15">
        <f>IF(F367="","",IF(F367=VLOOKUP(A367,スキル!$A:$K,11,0),"Ｍ",ROUND(H367-J367,0)))</f>
        <v>1</v>
      </c>
      <c r="L367" s="15">
        <f ca="1">IF(F367="","",IF(F367=VLOOKUP(A367,スキル!$A:$K,11,0),"Ａ",IF(F367=VLOOKUP(A367,スキル!$A:$K,11,0)-1,0,SUM(OFFSET(スキル!$A$2,MATCH(A367,スキル!$A$3:$A$1048576,0),F367+4,1,5-F367)))))</f>
        <v>24</v>
      </c>
      <c r="M367" s="15">
        <f ca="1">IF(F367="",VLOOKUP(A367,スキル!$A:$K,10,0),IF(F367=VLOOKUP(A367,スキル!$A:$K,11,0),"Ｘ",K367+L367))</f>
        <v>25</v>
      </c>
      <c r="N367" s="15">
        <f>IF(C367="イベ","-",VLOOKUP(A367,スキル!$A:$K,10,0)*IF(C367="ハピ",10000,30000))</f>
        <v>960000</v>
      </c>
      <c r="O367" s="15">
        <f t="shared" ca="1" si="1"/>
        <v>210000</v>
      </c>
      <c r="P367" s="15">
        <f ca="1">IF(C367="イベ","-",IF(F367=VLOOKUP(A367,スキル!$A:$K,11,0),0,IF(C367="ハピ",M367*10000,M367*30000)))</f>
        <v>750000</v>
      </c>
      <c r="Q367" s="15" t="str">
        <f>VLOOKUP(A367,スキル!$A$3:$M$1000,13,0)</f>
        <v>ランダム＋画面下のツムを消すよ！</v>
      </c>
    </row>
    <row r="368" spans="1:17" ht="18" customHeight="1">
      <c r="A368" s="13">
        <v>366</v>
      </c>
      <c r="B368" s="14"/>
      <c r="C368" s="14" t="s">
        <v>46</v>
      </c>
      <c r="D368" s="14" t="s">
        <v>567</v>
      </c>
      <c r="E368" s="8" t="str">
        <f t="shared" si="0"/>
        <v>期間4</v>
      </c>
      <c r="F368" s="15">
        <v>3</v>
      </c>
      <c r="G368" s="15">
        <v>50</v>
      </c>
      <c r="H368" s="15">
        <f>IF(F368="","",IF(F368=VLOOKUP(A368,スキル!$A:$K,11,0),"ス",VLOOKUP(A368,スキル!$A:$J,F368+4,FALSE)))</f>
        <v>4</v>
      </c>
      <c r="I368" s="15">
        <f>IF(F368="","",IF(F368=VLOOKUP(A368,スキル!$A:$K,11,0),"キ",100/H368))</f>
        <v>25</v>
      </c>
      <c r="J368" s="15">
        <f>IF(F368="","",IF(F368=VLOOKUP(A368,スキル!$A:$K,11,0),"ル",ROUND(G368/I368,1)))</f>
        <v>2</v>
      </c>
      <c r="K368" s="15">
        <f>IF(F368="","",IF(F368=VLOOKUP(A368,スキル!$A:$K,11,0),"Ｍ",ROUND(H368-J368,0)))</f>
        <v>2</v>
      </c>
      <c r="L368" s="15">
        <f ca="1">IF(F368="","",IF(F368=VLOOKUP(A368,スキル!$A:$K,11,0),"Ａ",IF(F368=VLOOKUP(A368,スキル!$A:$K,11,0)-1,0,SUM(OFFSET(スキル!$A$2,MATCH(A368,スキル!$A$3:$A$1048576,0),F368+4,1,5-F368)))))</f>
        <v>24</v>
      </c>
      <c r="M368" s="15">
        <f ca="1">IF(F368="",VLOOKUP(A368,スキル!$A:$K,10,0),IF(F368=VLOOKUP(A368,スキル!$A:$K,11,0),"Ｘ",K368+L368))</f>
        <v>26</v>
      </c>
      <c r="N368" s="15">
        <f>IF(C368="イベ","-",VLOOKUP(A368,スキル!$A:$K,10,0)*IF(C368="ハピ",10000,30000))</f>
        <v>960000</v>
      </c>
      <c r="O368" s="15">
        <f t="shared" ca="1" si="1"/>
        <v>180000</v>
      </c>
      <c r="P368" s="15">
        <f ca="1">IF(C368="イベ","-",IF(F368=VLOOKUP(A368,スキル!$A:$K,11,0),0,IF(C368="ハピ",M368*10000,M368*30000)))</f>
        <v>780000</v>
      </c>
      <c r="Q368" s="15" t="str">
        <f>VLOOKUP(A368,スキル!$A$3:$M$1000,13,0)</f>
        <v>縦＋横ライン状にツムを消すよ！</v>
      </c>
    </row>
    <row r="369" spans="1:17" ht="18" customHeight="1">
      <c r="A369" s="13">
        <v>367</v>
      </c>
      <c r="B369" s="14"/>
      <c r="C369" s="14" t="s">
        <v>46</v>
      </c>
      <c r="D369" s="14" t="s">
        <v>569</v>
      </c>
      <c r="E369" s="8" t="str">
        <f t="shared" si="0"/>
        <v>期間4</v>
      </c>
      <c r="F369" s="15">
        <v>3</v>
      </c>
      <c r="G369" s="15">
        <v>25</v>
      </c>
      <c r="H369" s="15">
        <f>IF(F369="","",IF(F369=VLOOKUP(A369,スキル!$A:$K,11,0),"ス",VLOOKUP(A369,スキル!$A:$J,F369+4,FALSE)))</f>
        <v>4</v>
      </c>
      <c r="I369" s="15">
        <f>IF(F369="","",IF(F369=VLOOKUP(A369,スキル!$A:$K,11,0),"キ",100/H369))</f>
        <v>25</v>
      </c>
      <c r="J369" s="15">
        <f>IF(F369="","",IF(F369=VLOOKUP(A369,スキル!$A:$K,11,0),"ル",ROUND(G369/I369,1)))</f>
        <v>1</v>
      </c>
      <c r="K369" s="15">
        <f>IF(F369="","",IF(F369=VLOOKUP(A369,スキル!$A:$K,11,0),"Ｍ",ROUND(H369-J369,0)))</f>
        <v>3</v>
      </c>
      <c r="L369" s="15">
        <f ca="1">IF(F369="","",IF(F369=VLOOKUP(A369,スキル!$A:$K,11,0),"Ａ",IF(F369=VLOOKUP(A369,スキル!$A:$K,11,0)-1,0,SUM(OFFSET(スキル!$A$2,MATCH(A369,スキル!$A$3:$A$1048576,0),F369+4,1,5-F369)))))</f>
        <v>24</v>
      </c>
      <c r="M369" s="15">
        <f ca="1">IF(F369="",VLOOKUP(A369,スキル!$A:$K,10,0),IF(F369=VLOOKUP(A369,スキル!$A:$K,11,0),"Ｘ",K369+L369))</f>
        <v>27</v>
      </c>
      <c r="N369" s="15">
        <f>IF(C369="イベ","-",VLOOKUP(A369,スキル!$A:$K,10,0)*IF(C369="ハピ",10000,30000))</f>
        <v>960000</v>
      </c>
      <c r="O369" s="15">
        <f t="shared" ca="1" si="1"/>
        <v>150000</v>
      </c>
      <c r="P369" s="15">
        <f ca="1">IF(C369="イベ","-",IF(F369=VLOOKUP(A369,スキル!$A:$K,11,0),0,IF(C369="ハピ",M369*10000,M369*30000)))</f>
        <v>810000</v>
      </c>
      <c r="Q369" s="15" t="str">
        <f>VLOOKUP(A369,スキル!$A$3:$M$1000,13,0)</f>
        <v>横+斜めライン状にツムを消してボムが発生するよ！</v>
      </c>
    </row>
    <row r="370" spans="1:17" ht="18" customHeight="1">
      <c r="A370" s="13">
        <v>368</v>
      </c>
      <c r="B370" s="14"/>
      <c r="C370" s="14" t="s">
        <v>46</v>
      </c>
      <c r="D370" s="14" t="s">
        <v>571</v>
      </c>
      <c r="E370" s="8" t="str">
        <f t="shared" si="0"/>
        <v>期間4</v>
      </c>
      <c r="F370" s="15">
        <v>3</v>
      </c>
      <c r="G370" s="15">
        <v>0</v>
      </c>
      <c r="H370" s="15">
        <f>IF(F370="","",IF(F370=VLOOKUP(A370,スキル!$A:$K,11,0),"ス",VLOOKUP(A370,スキル!$A:$J,F370+4,FALSE)))</f>
        <v>4</v>
      </c>
      <c r="I370" s="15">
        <f>IF(F370="","",IF(F370=VLOOKUP(A370,スキル!$A:$K,11,0),"キ",100/H370))</f>
        <v>25</v>
      </c>
      <c r="J370" s="15">
        <f>IF(F370="","",IF(F370=VLOOKUP(A370,スキル!$A:$K,11,0),"ル",ROUND(G370/I370,1)))</f>
        <v>0</v>
      </c>
      <c r="K370" s="15">
        <f>IF(F370="","",IF(F370=VLOOKUP(A370,スキル!$A:$K,11,0),"Ｍ",ROUND(H370-J370,0)))</f>
        <v>4</v>
      </c>
      <c r="L370" s="15">
        <f ca="1">IF(F370="","",IF(F370=VLOOKUP(A370,スキル!$A:$K,11,0),"Ａ",IF(F370=VLOOKUP(A370,スキル!$A:$K,11,0)-1,0,SUM(OFFSET(スキル!$A$2,MATCH(A370,スキル!$A$3:$A$1048576,0),F370+4,1,5-F370)))))</f>
        <v>28</v>
      </c>
      <c r="M370" s="15">
        <f ca="1">IF(F370="",VLOOKUP(A370,スキル!$A:$K,10,0),IF(F370=VLOOKUP(A370,スキル!$A:$K,11,0),"Ｘ",K370+L370))</f>
        <v>32</v>
      </c>
      <c r="N370" s="15">
        <f>IF(C370="イベ","-",VLOOKUP(A370,スキル!$A:$K,10,0)*IF(C370="ハピ",10000,30000))</f>
        <v>1080000</v>
      </c>
      <c r="O370" s="15">
        <f t="shared" ca="1" si="1"/>
        <v>120000</v>
      </c>
      <c r="P370" s="15">
        <f ca="1">IF(C370="イベ","-",IF(F370=VLOOKUP(A370,スキル!$A:$K,11,0),0,IF(C370="ハピ",M370*10000,M370*30000)))</f>
        <v>960000</v>
      </c>
      <c r="Q370" s="15" t="str">
        <f>VLOOKUP(A370,スキル!$A$3:$M$1000,13,0)</f>
        <v>画面をタッチするとライン状にツムを消すよ！</v>
      </c>
    </row>
    <row r="371" spans="1:17" ht="18" customHeight="1">
      <c r="A371" s="19">
        <v>369</v>
      </c>
      <c r="B371" s="20"/>
      <c r="C371" s="20" t="s">
        <v>49</v>
      </c>
      <c r="D371" s="20" t="s">
        <v>573</v>
      </c>
      <c r="E371" s="8" t="str">
        <f t="shared" si="0"/>
        <v>イベス</v>
      </c>
      <c r="F371" s="15">
        <v>6</v>
      </c>
      <c r="G371" s="15">
        <v>0</v>
      </c>
      <c r="H371" s="15" t="str">
        <f>IF(F371="","",IF(F371=VLOOKUP(A371,スキル!$A:$K,11,0),"ス",VLOOKUP(A371,スキル!$A:$J,F371+4,FALSE)))</f>
        <v>ス</v>
      </c>
      <c r="I371" s="15" t="str">
        <f>IF(F371="","",IF(F371=VLOOKUP(A371,スキル!$A:$K,11,0),"キ",100/H371))</f>
        <v>キ</v>
      </c>
      <c r="J371" s="15" t="str">
        <f>IF(F371="","",IF(F371=VLOOKUP(A371,スキル!$A:$K,11,0),"ル",ROUND(G371/I371,1)))</f>
        <v>ル</v>
      </c>
      <c r="K371" s="15" t="str">
        <f>IF(F371="","",IF(F371=VLOOKUP(A371,スキル!$A:$K,11,0),"Ｍ",ROUND(H371-J371,0)))</f>
        <v>Ｍ</v>
      </c>
      <c r="L371" s="15" t="str">
        <f ca="1">IF(F371="","",IF(F371=VLOOKUP(A371,スキル!$A:$K,11,0),"Ａ",IF(F371=VLOOKUP(A371,スキル!$A:$K,11,0)-1,0,SUM(OFFSET(スキル!$A$2,MATCH(A371,スキル!$A$3:$A$1048576,0),F371+4,1,5-F371)))))</f>
        <v>Ａ</v>
      </c>
      <c r="M371" s="15" t="str">
        <f>IF(F371="",VLOOKUP(A371,スキル!$A:$K,10,0),IF(F371=VLOOKUP(A371,スキル!$A:$K,11,0),"Ｘ",K371+L371))</f>
        <v>Ｘ</v>
      </c>
      <c r="N371" s="15" t="str">
        <f>IF(C371="イベ","-",VLOOKUP(A371,スキル!$A:$K,10,0)*IF(C371="ハピ",10000,30000))</f>
        <v>-</v>
      </c>
      <c r="O371" s="15" t="str">
        <f t="shared" si="1"/>
        <v>-</v>
      </c>
      <c r="P371" s="15" t="str">
        <f>IF(C371="イベ","-",IF(F371=VLOOKUP(A371,スキル!$A:$K,11,0),0,IF(C371="ハピ",M371*10000,M371*30000)))</f>
        <v>-</v>
      </c>
      <c r="Q371" s="15" t="str">
        <f>VLOOKUP(A371,スキル!$A$3:$M$1000,13,0)</f>
        <v>数ヶ所でまとまってツムを消すよ！</v>
      </c>
    </row>
    <row r="372" spans="1:17" ht="18" customHeight="1">
      <c r="A372" s="13">
        <v>370</v>
      </c>
      <c r="B372" s="14"/>
      <c r="C372" s="14" t="s">
        <v>46</v>
      </c>
      <c r="D372" s="14" t="s">
        <v>574</v>
      </c>
      <c r="E372" s="8" t="str">
        <f t="shared" si="0"/>
        <v>期間4</v>
      </c>
      <c r="F372" s="15">
        <v>3</v>
      </c>
      <c r="G372" s="15">
        <v>50</v>
      </c>
      <c r="H372" s="15">
        <f>IF(F372="","",IF(F372=VLOOKUP(A372,スキル!$A:$K,11,0),"ス",VLOOKUP(A372,スキル!$A:$J,F372+4,FALSE)))</f>
        <v>4</v>
      </c>
      <c r="I372" s="15">
        <f>IF(F372="","",IF(F372=VLOOKUP(A372,スキル!$A:$K,11,0),"キ",100/H372))</f>
        <v>25</v>
      </c>
      <c r="J372" s="15">
        <f>IF(F372="","",IF(F372=VLOOKUP(A372,スキル!$A:$K,11,0),"ル",ROUND(G372/I372,1)))</f>
        <v>2</v>
      </c>
      <c r="K372" s="15">
        <f>IF(F372="","",IF(F372=VLOOKUP(A372,スキル!$A:$K,11,0),"Ｍ",ROUND(H372-J372,0)))</f>
        <v>2</v>
      </c>
      <c r="L372" s="15">
        <f ca="1">IF(F372="","",IF(F372=VLOOKUP(A372,スキル!$A:$K,11,0),"Ａ",IF(F372=VLOOKUP(A372,スキル!$A:$K,11,0)-1,0,SUM(OFFSET(スキル!$A$2,MATCH(A372,スキル!$A$3:$A$1048576,0),F372+4,1,5-F372)))))</f>
        <v>28</v>
      </c>
      <c r="M372" s="15">
        <f ca="1">IF(F372="",VLOOKUP(A372,スキル!$A:$K,10,0),IF(F372=VLOOKUP(A372,スキル!$A:$K,11,0),"Ｘ",K372+L372))</f>
        <v>30</v>
      </c>
      <c r="N372" s="15">
        <f>IF(C372="イベ","-",VLOOKUP(A372,スキル!$A:$K,10,0)*IF(C372="ハピ",10000,30000))</f>
        <v>1080000</v>
      </c>
      <c r="O372" s="15">
        <f t="shared" ca="1" si="1"/>
        <v>180000</v>
      </c>
      <c r="P372" s="15">
        <f ca="1">IF(C372="イベ","-",IF(F372=VLOOKUP(A372,スキル!$A:$K,11,0),0,IF(C372="ハピ",M372*10000,M372*30000)))</f>
        <v>900000</v>
      </c>
      <c r="Q372" s="15" t="str">
        <f>VLOOKUP(A372,スキル!$A$3:$M$1000,13,0)</f>
        <v>数ヶ所でまとまってツムを消すよ！</v>
      </c>
    </row>
    <row r="373" spans="1:17" ht="18" customHeight="1">
      <c r="A373" s="13">
        <v>371</v>
      </c>
      <c r="B373" s="13">
        <v>96</v>
      </c>
      <c r="C373" s="14" t="s">
        <v>38</v>
      </c>
      <c r="D373" s="14" t="s">
        <v>575</v>
      </c>
      <c r="E373" s="8" t="str">
        <f t="shared" si="0"/>
        <v>常駐8</v>
      </c>
      <c r="F373" s="15">
        <v>4</v>
      </c>
      <c r="G373" s="15">
        <v>12</v>
      </c>
      <c r="H373" s="15">
        <f>IF(F373="","",IF(F373=VLOOKUP(A373,スキル!$A:$K,11,0),"ス",VLOOKUP(A373,スキル!$A:$J,F373+4,FALSE)))</f>
        <v>8</v>
      </c>
      <c r="I373" s="15">
        <f>IF(F373="","",IF(F373=VLOOKUP(A373,スキル!$A:$K,11,0),"キ",100/H373))</f>
        <v>12.5</v>
      </c>
      <c r="J373" s="15">
        <f>IF(F373="","",IF(F373=VLOOKUP(A373,スキル!$A:$K,11,0),"ル",ROUND(G373/I373,1)))</f>
        <v>1</v>
      </c>
      <c r="K373" s="15">
        <f>IF(F373="","",IF(F373=VLOOKUP(A373,スキル!$A:$K,11,0),"Ｍ",ROUND(H373-J373,0)))</f>
        <v>7</v>
      </c>
      <c r="L373" s="15">
        <f ca="1">IF(F373="","",IF(F373=VLOOKUP(A373,スキル!$A:$K,11,0),"Ａ",IF(F373=VLOOKUP(A373,スキル!$A:$K,11,0)-1,0,SUM(OFFSET(スキル!$A$2,MATCH(A373,スキル!$A$3:$A$1048576,0),F373+4,1,5-F373)))))</f>
        <v>20</v>
      </c>
      <c r="M373" s="15">
        <f ca="1">IF(F373="",VLOOKUP(A373,スキル!$A:$K,10,0),IF(F373=VLOOKUP(A373,スキル!$A:$K,11,0),"Ｘ",K373+L373))</f>
        <v>27</v>
      </c>
      <c r="N373" s="15">
        <f>IF(C373="イベ","-",VLOOKUP(A373,スキル!$A:$K,10,0)*IF(C373="ハピ",10000,30000))</f>
        <v>1080000</v>
      </c>
      <c r="O373" s="15">
        <f t="shared" ca="1" si="1"/>
        <v>270000</v>
      </c>
      <c r="P373" s="15">
        <f ca="1">IF(C373="イベ","-",IF(F373=VLOOKUP(A373,スキル!$A:$K,11,0),0,IF(C373="ハピ",M373*10000,M373*30000)))</f>
        <v>810000</v>
      </c>
      <c r="Q373" s="15" t="str">
        <f>VLOOKUP(A373,スキル!$A$3:$M$1000,13,0)</f>
        <v>横ライン上にツムを消すよ！</v>
      </c>
    </row>
    <row r="374" spans="1:17" ht="18" customHeight="1">
      <c r="A374" s="13">
        <v>372</v>
      </c>
      <c r="B374" s="14"/>
      <c r="C374" s="14" t="s">
        <v>46</v>
      </c>
      <c r="D374" s="14" t="s">
        <v>577</v>
      </c>
      <c r="E374" s="8" t="str">
        <f t="shared" si="0"/>
        <v>期間2</v>
      </c>
      <c r="F374" s="15">
        <v>2</v>
      </c>
      <c r="G374" s="15">
        <v>0</v>
      </c>
      <c r="H374" s="15">
        <f>IF(F374="","",IF(F374=VLOOKUP(A374,スキル!$A:$K,11,0),"ス",VLOOKUP(A374,スキル!$A:$J,F374+4,FALSE)))</f>
        <v>2</v>
      </c>
      <c r="I374" s="15">
        <f>IF(F374="","",IF(F374=VLOOKUP(A374,スキル!$A:$K,11,0),"キ",100/H374))</f>
        <v>50</v>
      </c>
      <c r="J374" s="15">
        <f>IF(F374="","",IF(F374=VLOOKUP(A374,スキル!$A:$K,11,0),"ル",ROUND(G374/I374,1)))</f>
        <v>0</v>
      </c>
      <c r="K374" s="15">
        <f>IF(F374="","",IF(F374=VLOOKUP(A374,スキル!$A:$K,11,0),"Ｍ",ROUND(H374-J374,0)))</f>
        <v>2</v>
      </c>
      <c r="L374" s="15">
        <f ca="1">IF(F374="","",IF(F374=VLOOKUP(A374,スキル!$A:$K,11,0),"Ａ",IF(F374=VLOOKUP(A374,スキル!$A:$K,11,0)-1,0,SUM(OFFSET(スキル!$A$2,MATCH(A374,スキル!$A$3:$A$1048576,0),F374+4,1,5-F374)))))</f>
        <v>25</v>
      </c>
      <c r="M374" s="15">
        <f ca="1">IF(F374="",VLOOKUP(A374,スキル!$A:$K,10,0),IF(F374=VLOOKUP(A374,スキル!$A:$K,11,0),"Ｘ",K374+L374))</f>
        <v>27</v>
      </c>
      <c r="N374" s="15">
        <f>IF(C374="イベ","-",VLOOKUP(A374,スキル!$A:$K,10,0)*IF(C374="ハピ",10000,30000))</f>
        <v>870000</v>
      </c>
      <c r="O374" s="15">
        <f t="shared" ca="1" si="1"/>
        <v>60000</v>
      </c>
      <c r="P374" s="15">
        <f ca="1">IF(C374="イベ","-",IF(F374=VLOOKUP(A374,スキル!$A:$K,11,0),0,IF(C374="ハピ",M374*10000,M374*30000)))</f>
        <v>810000</v>
      </c>
      <c r="Q374" s="15" t="str">
        <f>VLOOKUP(A374,スキル!$A$3:$M$1000,13,0)</f>
        <v>なぞった場所にビームを発射 ビームに当たったツムを消すよ！</v>
      </c>
    </row>
    <row r="375" spans="1:17" ht="18" customHeight="1">
      <c r="A375" s="13">
        <v>373</v>
      </c>
      <c r="B375" s="13">
        <v>97</v>
      </c>
      <c r="C375" s="14" t="s">
        <v>38</v>
      </c>
      <c r="D375" s="14" t="s">
        <v>579</v>
      </c>
      <c r="E375" s="8" t="str">
        <f t="shared" si="0"/>
        <v>常駐4</v>
      </c>
      <c r="F375" s="15">
        <v>3</v>
      </c>
      <c r="G375" s="15">
        <v>75</v>
      </c>
      <c r="H375" s="15">
        <f>IF(F375="","",IF(F375=VLOOKUP(A375,スキル!$A:$K,11,0),"ス",VLOOKUP(A375,スキル!$A:$J,F375+4,FALSE)))</f>
        <v>4</v>
      </c>
      <c r="I375" s="15">
        <f>IF(F375="","",IF(F375=VLOOKUP(A375,スキル!$A:$K,11,0),"キ",100/H375))</f>
        <v>25</v>
      </c>
      <c r="J375" s="15">
        <f>IF(F375="","",IF(F375=VLOOKUP(A375,スキル!$A:$K,11,0),"ル",ROUND(G375/I375,1)))</f>
        <v>3</v>
      </c>
      <c r="K375" s="15">
        <f>IF(F375="","",IF(F375=VLOOKUP(A375,スキル!$A:$K,11,0),"Ｍ",ROUND(H375-J375,0)))</f>
        <v>1</v>
      </c>
      <c r="L375" s="15">
        <f ca="1">IF(F375="","",IF(F375=VLOOKUP(A375,スキル!$A:$K,11,0),"Ａ",IF(F375=VLOOKUP(A375,スキル!$A:$K,11,0)-1,0,SUM(OFFSET(スキル!$A$2,MATCH(A375,スキル!$A$3:$A$1048576,0),F375+4,1,5-F375)))))</f>
        <v>24</v>
      </c>
      <c r="M375" s="15">
        <f ca="1">IF(F375="",VLOOKUP(A375,スキル!$A:$K,10,0),IF(F375=VLOOKUP(A375,スキル!$A:$K,11,0),"Ｘ",K375+L375))</f>
        <v>25</v>
      </c>
      <c r="N375" s="15">
        <f>IF(C375="イベ","-",VLOOKUP(A375,スキル!$A:$K,10,0)*IF(C375="ハピ",10000,30000))</f>
        <v>960000</v>
      </c>
      <c r="O375" s="15">
        <f t="shared" ca="1" si="1"/>
        <v>210000</v>
      </c>
      <c r="P375" s="15">
        <f ca="1">IF(C375="イベ","-",IF(F375=VLOOKUP(A375,スキル!$A:$K,11,0),0,IF(C375="ハピ",M375*10000,M375*30000)))</f>
        <v>750000</v>
      </c>
      <c r="Q375" s="15" t="str">
        <f>VLOOKUP(A375,スキル!$A$3:$M$1000,13,0)</f>
        <v>下から上にスワイプ　縦ライン状にツムを消すよ！</v>
      </c>
    </row>
    <row r="376" spans="1:17" ht="18" customHeight="1">
      <c r="A376" s="13">
        <v>374</v>
      </c>
      <c r="B376" s="13">
        <v>98</v>
      </c>
      <c r="C376" s="14" t="s">
        <v>38</v>
      </c>
      <c r="D376" s="14" t="s">
        <v>581</v>
      </c>
      <c r="E376" s="8" t="str">
        <f t="shared" si="0"/>
        <v>常駐7</v>
      </c>
      <c r="F376" s="15">
        <v>4</v>
      </c>
      <c r="G376" s="15">
        <v>71</v>
      </c>
      <c r="H376" s="15">
        <f>IF(F376="","",IF(F376=VLOOKUP(A376,スキル!$A:$K,11,0),"ス",VLOOKUP(A376,スキル!$A:$J,F376+4,FALSE)))</f>
        <v>7</v>
      </c>
      <c r="I376" s="15">
        <f>IF(F376="","",IF(F376=VLOOKUP(A376,スキル!$A:$K,11,0),"キ",100/H376))</f>
        <v>14.285714285714286</v>
      </c>
      <c r="J376" s="15">
        <f>IF(F376="","",IF(F376=VLOOKUP(A376,スキル!$A:$K,11,0),"ル",ROUND(G376/I376,1)))</f>
        <v>5</v>
      </c>
      <c r="K376" s="15">
        <f>IF(F376="","",IF(F376=VLOOKUP(A376,スキル!$A:$K,11,0),"Ｍ",ROUND(H376-J376,0)))</f>
        <v>2</v>
      </c>
      <c r="L376" s="15">
        <f ca="1">IF(F376="","",IF(F376=VLOOKUP(A376,スキル!$A:$K,11,0),"Ａ",IF(F376=VLOOKUP(A376,スキル!$A:$K,11,0)-1,0,SUM(OFFSET(スキル!$A$2,MATCH(A376,スキル!$A$3:$A$1048576,0),F376+4,1,5-F376)))))</f>
        <v>14</v>
      </c>
      <c r="M376" s="15">
        <f ca="1">IF(F376="",VLOOKUP(A376,スキル!$A:$K,10,0),IF(F376=VLOOKUP(A376,スキル!$A:$K,11,0),"Ｘ",K376+L376))</f>
        <v>16</v>
      </c>
      <c r="N376" s="15">
        <f>IF(C376="イベ","-",VLOOKUP(A376,スキル!$A:$K,10,0)*IF(C376="ハピ",10000,30000))</f>
        <v>870000</v>
      </c>
      <c r="O376" s="15">
        <f t="shared" ca="1" si="1"/>
        <v>390000</v>
      </c>
      <c r="P376" s="15">
        <f ca="1">IF(C376="イベ","-",IF(F376=VLOOKUP(A376,スキル!$A:$K,11,0),0,IF(C376="ハピ",M376*10000,M376*30000)))</f>
        <v>480000</v>
      </c>
      <c r="Q376" s="15" t="str">
        <f>VLOOKUP(A376,スキル!$A$3:$M$1000,13,0)</f>
        <v>少しの間マーリンが他のツムに化けるよ！</v>
      </c>
    </row>
    <row r="377" spans="1:17" ht="18" customHeight="1">
      <c r="A377" s="13">
        <v>375</v>
      </c>
      <c r="B377" s="14"/>
      <c r="C377" s="14" t="s">
        <v>46</v>
      </c>
      <c r="D377" s="14" t="s">
        <v>583</v>
      </c>
      <c r="E377" s="8" t="str">
        <f t="shared" si="0"/>
        <v>期間1</v>
      </c>
      <c r="F377" s="15">
        <v>1</v>
      </c>
      <c r="G377" s="15">
        <v>0</v>
      </c>
      <c r="H377" s="15">
        <f>IF(F377="","",IF(F377=VLOOKUP(A377,スキル!$A:$K,11,0),"ス",VLOOKUP(A377,スキル!$A:$J,F377+4,FALSE)))</f>
        <v>1</v>
      </c>
      <c r="I377" s="15">
        <f>IF(F377="","",IF(F377=VLOOKUP(A377,スキル!$A:$K,11,0),"キ",100/H377))</f>
        <v>100</v>
      </c>
      <c r="J377" s="15">
        <f>IF(F377="","",IF(F377=VLOOKUP(A377,スキル!$A:$K,11,0),"ル",ROUND(G377/I377,1)))</f>
        <v>0</v>
      </c>
      <c r="K377" s="15">
        <f>IF(F377="","",IF(F377=VLOOKUP(A377,スキル!$A:$K,11,0),"Ｍ",ROUND(H377-J377,0)))</f>
        <v>1</v>
      </c>
      <c r="L377" s="15">
        <f ca="1">IF(F377="","",IF(F377=VLOOKUP(A377,スキル!$A:$K,11,0),"Ａ",IF(F377=VLOOKUP(A377,スキル!$A:$K,11,0)-1,0,SUM(OFFSET(スキル!$A$2,MATCH(A377,スキル!$A$3:$A$1048576,0),F377+4,1,5-F377)))))</f>
        <v>34</v>
      </c>
      <c r="M377" s="15">
        <f ca="1">IF(F377="",VLOOKUP(A377,スキル!$A:$K,10,0),IF(F377=VLOOKUP(A377,スキル!$A:$K,11,0),"Ｘ",K377+L377))</f>
        <v>35</v>
      </c>
      <c r="N377" s="15">
        <f>IF(C377="イベ","-",VLOOKUP(A377,スキル!$A:$K,10,0)*IF(C377="ハピ",10000,30000))</f>
        <v>1080000</v>
      </c>
      <c r="O377" s="15">
        <f t="shared" ca="1" si="1"/>
        <v>30000</v>
      </c>
      <c r="P377" s="15">
        <f ca="1">IF(C377="イベ","-",IF(F377=VLOOKUP(A377,スキル!$A:$K,11,0),0,IF(C377="ハピ",M377*10000,M377*30000)))</f>
        <v>1050000</v>
      </c>
      <c r="Q377" s="15" t="str">
        <f>VLOOKUP(A377,スキル!$A$3:$M$1000,13,0)</f>
        <v>2種類のスキルを使えるよ！</v>
      </c>
    </row>
    <row r="378" spans="1:17" ht="18" customHeight="1">
      <c r="A378" s="13">
        <v>376</v>
      </c>
      <c r="B378" s="14"/>
      <c r="C378" s="14" t="s">
        <v>46</v>
      </c>
      <c r="D378" s="14" t="s">
        <v>585</v>
      </c>
      <c r="E378" s="8" t="str">
        <f t="shared" si="0"/>
        <v>期間4</v>
      </c>
      <c r="F378" s="15">
        <v>3</v>
      </c>
      <c r="G378" s="15">
        <v>0</v>
      </c>
      <c r="H378" s="15">
        <f>IF(F378="","",IF(F378=VLOOKUP(A378,スキル!$A:$K,11,0),"ス",VLOOKUP(A378,スキル!$A:$J,F378+4,FALSE)))</f>
        <v>4</v>
      </c>
      <c r="I378" s="15">
        <f>IF(F378="","",IF(F378=VLOOKUP(A378,スキル!$A:$K,11,0),"キ",100/H378))</f>
        <v>25</v>
      </c>
      <c r="J378" s="15">
        <f>IF(F378="","",IF(F378=VLOOKUP(A378,スキル!$A:$K,11,0),"ル",ROUND(G378/I378,1)))</f>
        <v>0</v>
      </c>
      <c r="K378" s="15">
        <f>IF(F378="","",IF(F378=VLOOKUP(A378,スキル!$A:$K,11,0),"Ｍ",ROUND(H378-J378,0)))</f>
        <v>4</v>
      </c>
      <c r="L378" s="15">
        <f ca="1">IF(F378="","",IF(F378=VLOOKUP(A378,スキル!$A:$K,11,0),"Ａ",IF(F378=VLOOKUP(A378,スキル!$A:$K,11,0)-1,0,SUM(OFFSET(スキル!$A$2,MATCH(A378,スキル!$A$3:$A$1048576,0),F378+4,1,5-F378)))))</f>
        <v>24</v>
      </c>
      <c r="M378" s="15">
        <f ca="1">IF(F378="",VLOOKUP(A378,スキル!$A:$K,10,0),IF(F378=VLOOKUP(A378,スキル!$A:$K,11,0),"Ｘ",K378+L378))</f>
        <v>28</v>
      </c>
      <c r="N378" s="15">
        <f>IF(C378="イベ","-",VLOOKUP(A378,スキル!$A:$K,10,0)*IF(C378="ハピ",10000,30000))</f>
        <v>960000</v>
      </c>
      <c r="O378" s="15">
        <f t="shared" ca="1" si="1"/>
        <v>120000</v>
      </c>
      <c r="P378" s="15">
        <f ca="1">IF(C378="イベ","-",IF(F378=VLOOKUP(A378,スキル!$A:$K,11,0),0,IF(C378="ハピ",M378*10000,M378*30000)))</f>
        <v>840000</v>
      </c>
      <c r="Q378" s="15" t="str">
        <f>VLOOKUP(A378,スキル!$A$3:$M$1000,13,0)</f>
        <v>縦ライン状にツムを消すよ！</v>
      </c>
    </row>
    <row r="379" spans="1:17" ht="18" customHeight="1">
      <c r="A379" s="13">
        <v>377</v>
      </c>
      <c r="B379" s="14"/>
      <c r="C379" s="14" t="s">
        <v>46</v>
      </c>
      <c r="D379" s="14" t="s">
        <v>586</v>
      </c>
      <c r="E379" s="8" t="str">
        <f t="shared" si="0"/>
        <v>期間2</v>
      </c>
      <c r="F379" s="15">
        <v>2</v>
      </c>
      <c r="G379" s="15">
        <v>0</v>
      </c>
      <c r="H379" s="15">
        <f>IF(F379="","",IF(F379=VLOOKUP(A379,スキル!$A:$K,11,0),"ス",VLOOKUP(A379,スキル!$A:$J,F379+4,FALSE)))</f>
        <v>2</v>
      </c>
      <c r="I379" s="15">
        <f>IF(F379="","",IF(F379=VLOOKUP(A379,スキル!$A:$K,11,0),"キ",100/H379))</f>
        <v>50</v>
      </c>
      <c r="J379" s="15">
        <f>IF(F379="","",IF(F379=VLOOKUP(A379,スキル!$A:$K,11,0),"ル",ROUND(G379/I379,1)))</f>
        <v>0</v>
      </c>
      <c r="K379" s="15">
        <f>IF(F379="","",IF(F379=VLOOKUP(A379,スキル!$A:$K,11,0),"Ｍ",ROUND(H379-J379,0)))</f>
        <v>2</v>
      </c>
      <c r="L379" s="15">
        <f ca="1">IF(F379="","",IF(F379=VLOOKUP(A379,スキル!$A:$K,11,0),"Ａ",IF(F379=VLOOKUP(A379,スキル!$A:$K,11,0)-1,0,SUM(OFFSET(スキル!$A$2,MATCH(A379,スキル!$A$3:$A$1048576,0),F379+4,1,5-F379)))))</f>
        <v>25</v>
      </c>
      <c r="M379" s="15">
        <f ca="1">IF(F379="",VLOOKUP(A379,スキル!$A:$K,10,0),IF(F379=VLOOKUP(A379,スキル!$A:$K,11,0),"Ｘ",K379+L379))</f>
        <v>27</v>
      </c>
      <c r="N379" s="15">
        <f>IF(C379="イベ","-",VLOOKUP(A379,スキル!$A:$K,10,0)*IF(C379="ハピ",10000,30000))</f>
        <v>870000</v>
      </c>
      <c r="O379" s="15">
        <f t="shared" ca="1" si="1"/>
        <v>60000</v>
      </c>
      <c r="P379" s="15">
        <f ca="1">IF(C379="イベ","-",IF(F379=VLOOKUP(A379,スキル!$A:$K,11,0),0,IF(C379="ハピ",M379*10000,M379*30000)))</f>
        <v>810000</v>
      </c>
      <c r="Q379" s="15" t="str">
        <f>VLOOKUP(A379,スキル!$A$3:$M$1000,13,0)</f>
        <v>ランダムでボムが発生するよ！</v>
      </c>
    </row>
    <row r="380" spans="1:17" ht="18" customHeight="1">
      <c r="A380" s="13">
        <v>378</v>
      </c>
      <c r="B380" s="14"/>
      <c r="C380" s="14" t="s">
        <v>46</v>
      </c>
      <c r="D380" s="14" t="s">
        <v>587</v>
      </c>
      <c r="E380" s="8" t="str">
        <f t="shared" si="0"/>
        <v>期間2</v>
      </c>
      <c r="F380" s="15">
        <v>2</v>
      </c>
      <c r="G380" s="15">
        <v>0</v>
      </c>
      <c r="H380" s="15">
        <f>IF(F380="","",IF(F380=VLOOKUP(A380,スキル!$A:$K,11,0),"ス",VLOOKUP(A380,スキル!$A:$J,F380+4,FALSE)))</f>
        <v>2</v>
      </c>
      <c r="I380" s="15">
        <f>IF(F380="","",IF(F380=VLOOKUP(A380,スキル!$A:$K,11,0),"キ",100/H380))</f>
        <v>50</v>
      </c>
      <c r="J380" s="15">
        <f>IF(F380="","",IF(F380=VLOOKUP(A380,スキル!$A:$K,11,0),"ル",ROUND(G380/I380,1)))</f>
        <v>0</v>
      </c>
      <c r="K380" s="15">
        <f>IF(F380="","",IF(F380=VLOOKUP(A380,スキル!$A:$K,11,0),"Ｍ",ROUND(H380-J380,0)))</f>
        <v>2</v>
      </c>
      <c r="L380" s="15">
        <f ca="1">IF(F380="","",IF(F380=VLOOKUP(A380,スキル!$A:$K,11,0),"Ａ",IF(F380=VLOOKUP(A380,スキル!$A:$K,11,0)-1,0,SUM(OFFSET(スキル!$A$2,MATCH(A380,スキル!$A$3:$A$1048576,0),F380+4,1,5-F380)))))</f>
        <v>25</v>
      </c>
      <c r="M380" s="15">
        <f ca="1">IF(F380="",VLOOKUP(A380,スキル!$A:$K,10,0),IF(F380=VLOOKUP(A380,スキル!$A:$K,11,0),"Ｘ",K380+L380))</f>
        <v>27</v>
      </c>
      <c r="N380" s="15">
        <f>IF(C380="イベ","-",VLOOKUP(A380,スキル!$A:$K,10,0)*IF(C380="ハピ",10000,30000))</f>
        <v>870000</v>
      </c>
      <c r="O380" s="15">
        <f t="shared" ca="1" si="1"/>
        <v>60000</v>
      </c>
      <c r="P380" s="15">
        <f ca="1">IF(C380="イベ","-",IF(F380=VLOOKUP(A380,スキル!$A:$K,11,0),0,IF(C380="ハピ",M380*10000,M380*30000)))</f>
        <v>810000</v>
      </c>
      <c r="Q380" s="15" t="str">
        <f>VLOOKUP(A380,スキル!$A$3:$M$1000,13,0)</f>
        <v>タップの数だけツムを消すよ！</v>
      </c>
    </row>
    <row r="381" spans="1:17" ht="18" customHeight="1">
      <c r="A381" s="13">
        <v>379</v>
      </c>
      <c r="B381" s="13">
        <v>99</v>
      </c>
      <c r="C381" s="14" t="s">
        <v>38</v>
      </c>
      <c r="D381" s="14" t="s">
        <v>589</v>
      </c>
      <c r="E381" s="8" t="str">
        <f t="shared" si="0"/>
        <v>常駐4</v>
      </c>
      <c r="F381" s="15">
        <v>3</v>
      </c>
      <c r="G381" s="15">
        <v>50</v>
      </c>
      <c r="H381" s="15">
        <f>IF(F381="","",IF(F381=VLOOKUP(A381,スキル!$A:$K,11,0),"ス",VLOOKUP(A381,スキル!$A:$J,F381+4,FALSE)))</f>
        <v>4</v>
      </c>
      <c r="I381" s="15">
        <f>IF(F381="","",IF(F381=VLOOKUP(A381,スキル!$A:$K,11,0),"キ",100/H381))</f>
        <v>25</v>
      </c>
      <c r="J381" s="15">
        <f>IF(F381="","",IF(F381=VLOOKUP(A381,スキル!$A:$K,11,0),"ル",ROUND(G381/I381,1)))</f>
        <v>2</v>
      </c>
      <c r="K381" s="15">
        <f>IF(F381="","",IF(F381=VLOOKUP(A381,スキル!$A:$K,11,0),"Ｍ",ROUND(H381-J381,0)))</f>
        <v>2</v>
      </c>
      <c r="L381" s="15">
        <f ca="1">IF(F381="","",IF(F381=VLOOKUP(A381,スキル!$A:$K,11,0),"Ａ",IF(F381=VLOOKUP(A381,スキル!$A:$K,11,0)-1,0,SUM(OFFSET(スキル!$A$2,MATCH(A381,スキル!$A$3:$A$1048576,0),F381+4,1,5-F381)))))</f>
        <v>21</v>
      </c>
      <c r="M381" s="15">
        <f ca="1">IF(F381="",VLOOKUP(A381,スキル!$A:$K,10,0),IF(F381=VLOOKUP(A381,スキル!$A:$K,11,0),"Ｘ",K381+L381))</f>
        <v>23</v>
      </c>
      <c r="N381" s="15">
        <f>IF(C381="イベ","-",VLOOKUP(A381,スキル!$A:$K,10,0)*IF(C381="ハピ",10000,30000))</f>
        <v>870000</v>
      </c>
      <c r="O381" s="15">
        <f t="shared" ca="1" si="1"/>
        <v>180000</v>
      </c>
      <c r="P381" s="15">
        <f ca="1">IF(C381="イベ","-",IF(F381=VLOOKUP(A381,スキル!$A:$K,11,0),0,IF(C381="ハピ",M381*10000,M381*30000)))</f>
        <v>690000</v>
      </c>
      <c r="Q381" s="15" t="str">
        <f>VLOOKUP(A381,スキル!$A$3:$M$1000,13,0)</f>
        <v>少しの間3チェーンでもボムが発生するよ！</v>
      </c>
    </row>
    <row r="382" spans="1:17" ht="18" customHeight="1">
      <c r="A382" s="13">
        <v>380</v>
      </c>
      <c r="B382" s="14"/>
      <c r="C382" s="14" t="s">
        <v>46</v>
      </c>
      <c r="D382" s="14" t="s">
        <v>591</v>
      </c>
      <c r="E382" s="8" t="str">
        <f t="shared" si="0"/>
        <v>期間1</v>
      </c>
      <c r="F382" s="15">
        <v>1</v>
      </c>
      <c r="G382" s="15">
        <v>0</v>
      </c>
      <c r="H382" s="15">
        <f>IF(F382="","",IF(F382=VLOOKUP(A382,スキル!$A:$K,11,0),"ス",VLOOKUP(A382,スキル!$A:$J,F382+4,FALSE)))</f>
        <v>1</v>
      </c>
      <c r="I382" s="15">
        <f>IF(F382="","",IF(F382=VLOOKUP(A382,スキル!$A:$K,11,0),"キ",100/H382))</f>
        <v>100</v>
      </c>
      <c r="J382" s="15">
        <f>IF(F382="","",IF(F382=VLOOKUP(A382,スキル!$A:$K,11,0),"ル",ROUND(G382/I382,1)))</f>
        <v>0</v>
      </c>
      <c r="K382" s="15">
        <f>IF(F382="","",IF(F382=VLOOKUP(A382,スキル!$A:$K,11,0),"Ｍ",ROUND(H382-J382,0)))</f>
        <v>1</v>
      </c>
      <c r="L382" s="15">
        <f ca="1">IF(F382="","",IF(F382=VLOOKUP(A382,スキル!$A:$K,11,0),"Ａ",IF(F382=VLOOKUP(A382,スキル!$A:$K,11,0)-1,0,SUM(OFFSET(スキル!$A$2,MATCH(A382,スキル!$A$3:$A$1048576,0),F382+4,1,5-F382)))))</f>
        <v>30</v>
      </c>
      <c r="M382" s="15">
        <f ca="1">IF(F382="",VLOOKUP(A382,スキル!$A:$K,10,0),IF(F382=VLOOKUP(A382,スキル!$A:$K,11,0),"Ｘ",K382+L382))</f>
        <v>31</v>
      </c>
      <c r="N382" s="15">
        <f>IF(C382="イベ","-",VLOOKUP(A382,スキル!$A:$K,10,0)*IF(C382="ハピ",10000,30000))</f>
        <v>960000</v>
      </c>
      <c r="O382" s="15">
        <f t="shared" ca="1" si="1"/>
        <v>30000</v>
      </c>
      <c r="P382" s="15">
        <f ca="1">IF(C382="イベ","-",IF(F382=VLOOKUP(A382,スキル!$A:$K,11,0),0,IF(C382="ハピ",M382*10000,M382*30000)))</f>
        <v>930000</v>
      </c>
      <c r="Q382" s="15" t="str">
        <f>VLOOKUP(A382,スキル!$A$3:$M$1000,13,0)</f>
        <v>斜めライン状にツムを消すよ！</v>
      </c>
    </row>
    <row r="383" spans="1:17" ht="18" customHeight="1">
      <c r="A383" s="13">
        <v>381</v>
      </c>
      <c r="B383" s="14"/>
      <c r="C383" s="14" t="s">
        <v>46</v>
      </c>
      <c r="D383" s="14" t="s">
        <v>592</v>
      </c>
      <c r="E383" s="8" t="str">
        <f t="shared" si="0"/>
        <v>期間2</v>
      </c>
      <c r="F383" s="15">
        <v>2</v>
      </c>
      <c r="G383" s="15">
        <v>50</v>
      </c>
      <c r="H383" s="15">
        <f>IF(F383="","",IF(F383=VLOOKUP(A383,スキル!$A:$K,11,0),"ス",VLOOKUP(A383,スキル!$A:$J,F383+4,FALSE)))</f>
        <v>2</v>
      </c>
      <c r="I383" s="15">
        <f>IF(F383="","",IF(F383=VLOOKUP(A383,スキル!$A:$K,11,0),"キ",100/H383))</f>
        <v>50</v>
      </c>
      <c r="J383" s="15">
        <f>IF(F383="","",IF(F383=VLOOKUP(A383,スキル!$A:$K,11,0),"ル",ROUND(G383/I383,1)))</f>
        <v>1</v>
      </c>
      <c r="K383" s="15">
        <f>IF(F383="","",IF(F383=VLOOKUP(A383,スキル!$A:$K,11,0),"Ｍ",ROUND(H383-J383,0)))</f>
        <v>1</v>
      </c>
      <c r="L383" s="15">
        <f ca="1">IF(F383="","",IF(F383=VLOOKUP(A383,スキル!$A:$K,11,0),"Ａ",IF(F383=VLOOKUP(A383,スキル!$A:$K,11,0)-1,0,SUM(OFFSET(スキル!$A$2,MATCH(A383,スキル!$A$3:$A$1048576,0),F383+4,1,5-F383)))))</f>
        <v>32</v>
      </c>
      <c r="M383" s="15">
        <f ca="1">IF(F383="",VLOOKUP(A383,スキル!$A:$K,10,0),IF(F383=VLOOKUP(A383,スキル!$A:$K,11,0),"Ｘ",K383+L383))</f>
        <v>33</v>
      </c>
      <c r="N383" s="15">
        <f>IF(C383="イベ","-",VLOOKUP(A383,スキル!$A:$K,10,0)*IF(C383="ハピ",10000,30000))</f>
        <v>1080000</v>
      </c>
      <c r="O383" s="15">
        <f t="shared" ca="1" si="1"/>
        <v>90000</v>
      </c>
      <c r="P383" s="15">
        <f ca="1">IF(C383="イベ","-",IF(F383=VLOOKUP(A383,スキル!$A:$K,11,0),0,IF(C383="ハピ",M383*10000,M383*30000)))</f>
        <v>990000</v>
      </c>
      <c r="Q383" s="15" t="str">
        <f>VLOOKUP(A383,スキル!$A$3:$M$1000,13,0)</f>
        <v>斜めライン状にツムを消すよ！</v>
      </c>
    </row>
    <row r="384" spans="1:17" ht="18" customHeight="1">
      <c r="A384" s="13">
        <v>382</v>
      </c>
      <c r="B384" s="14"/>
      <c r="C384" s="14" t="s">
        <v>46</v>
      </c>
      <c r="D384" s="14" t="s">
        <v>593</v>
      </c>
      <c r="E384" s="8" t="str">
        <f t="shared" si="0"/>
        <v>期間1</v>
      </c>
      <c r="F384" s="15">
        <v>1</v>
      </c>
      <c r="G384" s="15">
        <v>0</v>
      </c>
      <c r="H384" s="15">
        <f>IF(F384="","",IF(F384=VLOOKUP(A384,スキル!$A:$K,11,0),"ス",VLOOKUP(A384,スキル!$A:$J,F384+4,FALSE)))</f>
        <v>1</v>
      </c>
      <c r="I384" s="15">
        <f>IF(F384="","",IF(F384=VLOOKUP(A384,スキル!$A:$K,11,0),"キ",100/H384))</f>
        <v>100</v>
      </c>
      <c r="J384" s="15">
        <f>IF(F384="","",IF(F384=VLOOKUP(A384,スキル!$A:$K,11,0),"ル",ROUND(G384/I384,1)))</f>
        <v>0</v>
      </c>
      <c r="K384" s="15">
        <f>IF(F384="","",IF(F384=VLOOKUP(A384,スキル!$A:$K,11,0),"Ｍ",ROUND(H384-J384,0)))</f>
        <v>1</v>
      </c>
      <c r="L384" s="15">
        <f ca="1">IF(F384="","",IF(F384=VLOOKUP(A384,スキル!$A:$K,11,0),"Ａ",IF(F384=VLOOKUP(A384,スキル!$A:$K,11,0)-1,0,SUM(OFFSET(スキル!$A$2,MATCH(A384,スキル!$A$3:$A$1048576,0),F384+4,1,5-F384)))))</f>
        <v>27</v>
      </c>
      <c r="M384" s="15">
        <f ca="1">IF(F384="",VLOOKUP(A384,スキル!$A:$K,10,0),IF(F384=VLOOKUP(A384,スキル!$A:$K,11,0),"Ｘ",K384+L384))</f>
        <v>28</v>
      </c>
      <c r="N384" s="15">
        <f>IF(C384="イベ","-",VLOOKUP(A384,スキル!$A:$K,10,0)*IF(C384="ハピ",10000,30000))</f>
        <v>870000</v>
      </c>
      <c r="O384" s="15">
        <f t="shared" ca="1" si="1"/>
        <v>30000</v>
      </c>
      <c r="P384" s="15">
        <f ca="1">IF(C384="イベ","-",IF(F384=VLOOKUP(A384,スキル!$A:$K,11,0),0,IF(C384="ハピ",M384*10000,M384*30000)))</f>
        <v>840000</v>
      </c>
      <c r="Q384" s="15" t="str">
        <f>VLOOKUP(A384,スキル!$A$3:$M$1000,13,0)</f>
        <v>画面中央のツムをまとめてを消してボムが発生するよ！</v>
      </c>
    </row>
    <row r="385" spans="1:17" ht="18" customHeight="1">
      <c r="A385" s="13">
        <v>383</v>
      </c>
      <c r="B385" s="14"/>
      <c r="C385" s="14" t="s">
        <v>46</v>
      </c>
      <c r="D385" s="14" t="s">
        <v>595</v>
      </c>
      <c r="E385" s="8" t="str">
        <f t="shared" si="0"/>
        <v>期間2</v>
      </c>
      <c r="F385" s="15">
        <v>2</v>
      </c>
      <c r="G385" s="15">
        <v>50</v>
      </c>
      <c r="H385" s="15">
        <f>IF(F385="","",IF(F385=VLOOKUP(A385,スキル!$A:$K,11,0),"ス",VLOOKUP(A385,スキル!$A:$J,F385+4,FALSE)))</f>
        <v>2</v>
      </c>
      <c r="I385" s="15">
        <f>IF(F385="","",IF(F385=VLOOKUP(A385,スキル!$A:$K,11,0),"キ",100/H385))</f>
        <v>50</v>
      </c>
      <c r="J385" s="15">
        <f>IF(F385="","",IF(F385=VLOOKUP(A385,スキル!$A:$K,11,0),"ル",ROUND(G385/I385,1)))</f>
        <v>1</v>
      </c>
      <c r="K385" s="15">
        <f>IF(F385="","",IF(F385=VLOOKUP(A385,スキル!$A:$K,11,0),"Ｍ",ROUND(H385-J385,0)))</f>
        <v>1</v>
      </c>
      <c r="L385" s="15">
        <f ca="1">IF(F385="","",IF(F385=VLOOKUP(A385,スキル!$A:$K,11,0),"Ａ",IF(F385=VLOOKUP(A385,スキル!$A:$K,11,0)-1,0,SUM(OFFSET(スキル!$A$2,MATCH(A385,スキル!$A$3:$A$1048576,0),F385+4,1,5-F385)))))</f>
        <v>28</v>
      </c>
      <c r="M385" s="15">
        <f ca="1">IF(F385="",VLOOKUP(A385,スキル!$A:$K,10,0),IF(F385=VLOOKUP(A385,スキル!$A:$K,11,0),"Ｘ",K385+L385))</f>
        <v>29</v>
      </c>
      <c r="N385" s="15">
        <f>IF(C385="イベ","-",VLOOKUP(A385,スキル!$A:$K,10,0)*IF(C385="ハピ",10000,30000))</f>
        <v>960000</v>
      </c>
      <c r="O385" s="15">
        <f t="shared" ca="1" si="1"/>
        <v>90000</v>
      </c>
      <c r="P385" s="15">
        <f ca="1">IF(C385="イベ","-",IF(F385=VLOOKUP(A385,スキル!$A:$K,11,0),0,IF(C385="ハピ",M385*10000,M385*30000)))</f>
        <v>870000</v>
      </c>
      <c r="Q385" s="15" t="str">
        <f>VLOOKUP(A385,スキル!$A$3:$M$1000,13,0)</f>
        <v>タイミングよくタップ！縦ライン状にツムを消すよ！</v>
      </c>
    </row>
    <row r="386" spans="1:17" ht="18" customHeight="1">
      <c r="A386" s="13">
        <v>384</v>
      </c>
      <c r="B386" s="13">
        <v>100</v>
      </c>
      <c r="C386" s="14" t="s">
        <v>38</v>
      </c>
      <c r="D386" s="14" t="s">
        <v>597</v>
      </c>
      <c r="E386" s="8" t="str">
        <f t="shared" si="0"/>
        <v>常駐1</v>
      </c>
      <c r="F386" s="15">
        <v>1</v>
      </c>
      <c r="G386" s="15">
        <v>0</v>
      </c>
      <c r="H386" s="15">
        <f>IF(F386="","",IF(F386=VLOOKUP(A386,スキル!$A:$K,11,0),"ス",VLOOKUP(A386,スキル!$A:$J,F386+4,FALSE)))</f>
        <v>1</v>
      </c>
      <c r="I386" s="15">
        <f>IF(F386="","",IF(F386=VLOOKUP(A386,スキル!$A:$K,11,0),"キ",100/H386))</f>
        <v>100</v>
      </c>
      <c r="J386" s="15">
        <f>IF(F386="","",IF(F386=VLOOKUP(A386,スキル!$A:$K,11,0),"ル",ROUND(G386/I386,1)))</f>
        <v>0</v>
      </c>
      <c r="K386" s="15">
        <f>IF(F386="","",IF(F386=VLOOKUP(A386,スキル!$A:$K,11,0),"Ｍ",ROUND(H386-J386,0)))</f>
        <v>1</v>
      </c>
      <c r="L386" s="15">
        <f ca="1">IF(F386="","",IF(F386=VLOOKUP(A386,スキル!$A:$K,11,0),"Ａ",IF(F386=VLOOKUP(A386,スキル!$A:$K,11,0)-1,0,SUM(OFFSET(スキル!$A$2,MATCH(A386,スキル!$A$3:$A$1048576,0),F386+4,1,5-F386)))))</f>
        <v>30</v>
      </c>
      <c r="M386" s="15">
        <f ca="1">IF(F386="",VLOOKUP(A386,スキル!$A:$K,10,0),IF(F386=VLOOKUP(A386,スキル!$A:$K,11,0),"Ｘ",K386+L386))</f>
        <v>31</v>
      </c>
      <c r="N386" s="15">
        <f>IF(C386="イベ","-",VLOOKUP(A386,スキル!$A:$K,10,0)*IF(C386="ハピ",10000,30000))</f>
        <v>960000</v>
      </c>
      <c r="O386" s="15">
        <f t="shared" ca="1" si="1"/>
        <v>30000</v>
      </c>
      <c r="P386" s="15">
        <f ca="1">IF(C386="イベ","-",IF(F386=VLOOKUP(A386,スキル!$A:$K,11,0),0,IF(C386="ハピ",M386*10000,M386*30000)))</f>
        <v>930000</v>
      </c>
      <c r="Q386" s="15" t="str">
        <f>VLOOKUP(A386,スキル!$A$3:$M$1000,13,0)</f>
        <v>画面中央のツムをまとめて消すよ！</v>
      </c>
    </row>
    <row r="387" spans="1:17" ht="18" customHeight="1">
      <c r="A387" s="13">
        <v>385</v>
      </c>
      <c r="B387" s="13">
        <v>101</v>
      </c>
      <c r="C387" s="14" t="s">
        <v>38</v>
      </c>
      <c r="D387" s="14" t="s">
        <v>598</v>
      </c>
      <c r="E387" s="8" t="str">
        <f t="shared" si="0"/>
        <v>常駐4</v>
      </c>
      <c r="F387" s="15">
        <v>3</v>
      </c>
      <c r="G387" s="15">
        <v>0</v>
      </c>
      <c r="H387" s="15">
        <f>IF(F387="","",IF(F387=VLOOKUP(A387,スキル!$A:$K,11,0),"ス",VLOOKUP(A387,スキル!$A:$J,F387+4,FALSE)))</f>
        <v>4</v>
      </c>
      <c r="I387" s="15">
        <f>IF(F387="","",IF(F387=VLOOKUP(A387,スキル!$A:$K,11,0),"キ",100/H387))</f>
        <v>25</v>
      </c>
      <c r="J387" s="15">
        <f>IF(F387="","",IF(F387=VLOOKUP(A387,スキル!$A:$K,11,0),"ル",ROUND(G387/I387,1)))</f>
        <v>0</v>
      </c>
      <c r="K387" s="15">
        <f>IF(F387="","",IF(F387=VLOOKUP(A387,スキル!$A:$K,11,0),"Ｍ",ROUND(H387-J387,0)))</f>
        <v>4</v>
      </c>
      <c r="L387" s="15">
        <f ca="1">IF(F387="","",IF(F387=VLOOKUP(A387,スキル!$A:$K,11,0),"Ａ",IF(F387=VLOOKUP(A387,スキル!$A:$K,11,0)-1,0,SUM(OFFSET(スキル!$A$2,MATCH(A387,スキル!$A$3:$A$1048576,0),F387+4,1,5-F387)))))</f>
        <v>21</v>
      </c>
      <c r="M387" s="15">
        <f ca="1">IF(F387="",VLOOKUP(A387,スキル!$A:$K,10,0),IF(F387=VLOOKUP(A387,スキル!$A:$K,11,0),"Ｘ",K387+L387))</f>
        <v>25</v>
      </c>
      <c r="N387" s="15">
        <f>IF(C387="イベ","-",VLOOKUP(A387,スキル!$A:$K,10,0)*IF(C387="ハピ",10000,30000))</f>
        <v>870000</v>
      </c>
      <c r="O387" s="15">
        <f t="shared" ca="1" si="1"/>
        <v>120000</v>
      </c>
      <c r="P387" s="15">
        <f ca="1">IF(C387="イベ","-",IF(F387=VLOOKUP(A387,スキル!$A:$K,11,0),0,IF(C387="ハピ",M387*10000,M387*30000)))</f>
        <v>750000</v>
      </c>
      <c r="Q387" s="15" t="str">
        <f>VLOOKUP(A387,スキル!$A$3:$M$1000,13,0)</f>
        <v>ランダムでを消すよ！</v>
      </c>
    </row>
    <row r="388" spans="1:17" ht="18" customHeight="1">
      <c r="A388" s="13">
        <v>386</v>
      </c>
      <c r="B388" s="14"/>
      <c r="C388" s="14" t="s">
        <v>46</v>
      </c>
      <c r="D388" s="14" t="s">
        <v>600</v>
      </c>
      <c r="E388" s="8" t="str">
        <f t="shared" si="0"/>
        <v>期間4</v>
      </c>
      <c r="F388" s="15">
        <v>3</v>
      </c>
      <c r="G388" s="15">
        <v>0</v>
      </c>
      <c r="H388" s="15">
        <f>IF(F388="","",IF(F388=VLOOKUP(A388,スキル!$A:$K,11,0),"ス",VLOOKUP(A388,スキル!$A:$J,F388+4,FALSE)))</f>
        <v>4</v>
      </c>
      <c r="I388" s="15">
        <f>IF(F388="","",IF(F388=VLOOKUP(A388,スキル!$A:$K,11,0),"キ",100/H388))</f>
        <v>25</v>
      </c>
      <c r="J388" s="15">
        <f>IF(F388="","",IF(F388=VLOOKUP(A388,スキル!$A:$K,11,0),"ル",ROUND(G388/I388,1)))</f>
        <v>0</v>
      </c>
      <c r="K388" s="15">
        <f>IF(F388="","",IF(F388=VLOOKUP(A388,スキル!$A:$K,11,0),"Ｍ",ROUND(H388-J388,0)))</f>
        <v>4</v>
      </c>
      <c r="L388" s="15">
        <f ca="1">IF(F388="","",IF(F388=VLOOKUP(A388,スキル!$A:$K,11,0),"Ａ",IF(F388=VLOOKUP(A388,スキル!$A:$K,11,0)-1,0,SUM(OFFSET(スキル!$A$2,MATCH(A388,スキル!$A$3:$A$1048576,0),F388+4,1,5-F388)))))</f>
        <v>28</v>
      </c>
      <c r="M388" s="15">
        <f ca="1">IF(F388="",VLOOKUP(A388,スキル!$A:$K,10,0),IF(F388=VLOOKUP(A388,スキル!$A:$K,11,0),"Ｘ",K388+L388))</f>
        <v>32</v>
      </c>
      <c r="N388" s="15">
        <f>IF(C388="イベ","-",VLOOKUP(A388,スキル!$A:$K,10,0)*IF(C388="ハピ",10000,30000))</f>
        <v>1080000</v>
      </c>
      <c r="O388" s="15">
        <f t="shared" ca="1" si="1"/>
        <v>120000</v>
      </c>
      <c r="P388" s="15">
        <f ca="1">IF(C388="イベ","-",IF(F388=VLOOKUP(A388,スキル!$A:$K,11,0),0,IF(C388="ハピ",M388*10000,M388*30000)))</f>
        <v>960000</v>
      </c>
      <c r="Q388" s="15" t="str">
        <f>VLOOKUP(A388,スキル!$A$3:$M$1000,13,0)</f>
        <v>2種類のスキルを使えるよ！</v>
      </c>
    </row>
    <row r="389" spans="1:17" ht="18" customHeight="1">
      <c r="A389" s="13">
        <v>387</v>
      </c>
      <c r="B389" s="14"/>
      <c r="C389" s="14" t="s">
        <v>46</v>
      </c>
      <c r="D389" s="14" t="s">
        <v>601</v>
      </c>
      <c r="E389" s="8" t="str">
        <f t="shared" si="0"/>
        <v>期間2</v>
      </c>
      <c r="F389" s="15">
        <v>2</v>
      </c>
      <c r="G389" s="15">
        <v>50</v>
      </c>
      <c r="H389" s="15">
        <f>IF(F389="","",IF(F389=VLOOKUP(A389,スキル!$A:$K,11,0),"ス",VLOOKUP(A389,スキル!$A:$J,F389+4,FALSE)))</f>
        <v>2</v>
      </c>
      <c r="I389" s="15">
        <f>IF(F389="","",IF(F389=VLOOKUP(A389,スキル!$A:$K,11,0),"キ",100/H389))</f>
        <v>50</v>
      </c>
      <c r="J389" s="15">
        <f>IF(F389="","",IF(F389=VLOOKUP(A389,スキル!$A:$K,11,0),"ル",ROUND(G389/I389,1)))</f>
        <v>1</v>
      </c>
      <c r="K389" s="15">
        <f>IF(F389="","",IF(F389=VLOOKUP(A389,スキル!$A:$K,11,0),"Ｍ",ROUND(H389-J389,0)))</f>
        <v>1</v>
      </c>
      <c r="L389" s="15">
        <f ca="1">IF(F389="","",IF(F389=VLOOKUP(A389,スキル!$A:$K,11,0),"Ａ",IF(F389=VLOOKUP(A389,スキル!$A:$K,11,0)-1,0,SUM(OFFSET(スキル!$A$2,MATCH(A389,スキル!$A$3:$A$1048576,0),F389+4,1,5-F389)))))</f>
        <v>32</v>
      </c>
      <c r="M389" s="15">
        <f ca="1">IF(F389="",VLOOKUP(A389,スキル!$A:$K,10,0),IF(F389=VLOOKUP(A389,スキル!$A:$K,11,0),"Ｘ",K389+L389))</f>
        <v>33</v>
      </c>
      <c r="N389" s="15">
        <f>IF(C389="イベ","-",VLOOKUP(A389,スキル!$A:$K,10,0)*IF(C389="ハピ",10000,30000))</f>
        <v>1080000</v>
      </c>
      <c r="O389" s="15">
        <f t="shared" ca="1" si="1"/>
        <v>90000</v>
      </c>
      <c r="P389" s="15">
        <f ca="1">IF(C389="イベ","-",IF(F389=VLOOKUP(A389,スキル!$A:$K,11,0),0,IF(C389="ハピ",M389*10000,M389*30000)))</f>
        <v>990000</v>
      </c>
      <c r="Q389" s="15" t="str">
        <f>VLOOKUP(A389,スキル!$A$3:$M$1000,13,0)</f>
        <v>つなげたツムと一緒にまわりのツムを消すよ！</v>
      </c>
    </row>
    <row r="390" spans="1:17" ht="18" customHeight="1">
      <c r="A390" s="13">
        <v>388</v>
      </c>
      <c r="B390" s="13">
        <v>102</v>
      </c>
      <c r="C390" s="14" t="s">
        <v>38</v>
      </c>
      <c r="D390" s="14" t="s">
        <v>603</v>
      </c>
      <c r="E390" s="8" t="str">
        <f t="shared" si="0"/>
        <v>常駐7</v>
      </c>
      <c r="F390" s="15">
        <v>4</v>
      </c>
      <c r="G390" s="15">
        <v>57</v>
      </c>
      <c r="H390" s="15">
        <f>IF(F390="","",IF(F390=VLOOKUP(A390,スキル!$A:$K,11,0),"ス",VLOOKUP(A390,スキル!$A:$J,F390+4,FALSE)))</f>
        <v>7</v>
      </c>
      <c r="I390" s="15">
        <f>IF(F390="","",IF(F390=VLOOKUP(A390,スキル!$A:$K,11,0),"キ",100/H390))</f>
        <v>14.285714285714286</v>
      </c>
      <c r="J390" s="15">
        <f>IF(F390="","",IF(F390=VLOOKUP(A390,スキル!$A:$K,11,0),"ル",ROUND(G390/I390,1)))</f>
        <v>4</v>
      </c>
      <c r="K390" s="15">
        <f>IF(F390="","",IF(F390=VLOOKUP(A390,スキル!$A:$K,11,0),"Ｍ",ROUND(H390-J390,0)))</f>
        <v>3</v>
      </c>
      <c r="L390" s="15">
        <f ca="1">IF(F390="","",IF(F390=VLOOKUP(A390,スキル!$A:$K,11,0),"Ａ",IF(F390=VLOOKUP(A390,スキル!$A:$K,11,0)-1,0,SUM(OFFSET(スキル!$A$2,MATCH(A390,スキル!$A$3:$A$1048576,0),F390+4,1,5-F390)))))</f>
        <v>14</v>
      </c>
      <c r="M390" s="15">
        <f ca="1">IF(F390="",VLOOKUP(A390,スキル!$A:$K,10,0),IF(F390=VLOOKUP(A390,スキル!$A:$K,11,0),"Ｘ",K390+L390))</f>
        <v>17</v>
      </c>
      <c r="N390" s="15">
        <f>IF(C390="イベ","-",VLOOKUP(A390,スキル!$A:$K,10,0)*IF(C390="ハピ",10000,30000))</f>
        <v>870000</v>
      </c>
      <c r="O390" s="15">
        <f t="shared" ca="1" si="1"/>
        <v>360000</v>
      </c>
      <c r="P390" s="15">
        <f ca="1">IF(C390="イベ","-",IF(F390=VLOOKUP(A390,スキル!$A:$K,11,0),0,IF(C390="ハピ",M390*10000,M390*30000)))</f>
        <v>510000</v>
      </c>
      <c r="Q390" s="15" t="str">
        <f>VLOOKUP(A390,スキル!$A$3:$M$1000,13,0)</f>
        <v>縦ライン状にツムを消すよ！</v>
      </c>
    </row>
    <row r="391" spans="1:17" ht="18" customHeight="1">
      <c r="A391" s="13">
        <v>389</v>
      </c>
      <c r="B391" s="14"/>
      <c r="C391" s="14" t="s">
        <v>46</v>
      </c>
      <c r="D391" s="14" t="s">
        <v>604</v>
      </c>
      <c r="E391" s="8" t="str">
        <f t="shared" si="0"/>
        <v>期間2</v>
      </c>
      <c r="F391" s="15">
        <v>2</v>
      </c>
      <c r="G391" s="15">
        <v>0</v>
      </c>
      <c r="H391" s="15">
        <f>IF(F391="","",IF(F391=VLOOKUP(A391,スキル!$A:$K,11,0),"ス",VLOOKUP(A391,スキル!$A:$J,F391+4,FALSE)))</f>
        <v>2</v>
      </c>
      <c r="I391" s="15">
        <f>IF(F391="","",IF(F391=VLOOKUP(A391,スキル!$A:$K,11,0),"キ",100/H391))</f>
        <v>50</v>
      </c>
      <c r="J391" s="15">
        <f>IF(F391="","",IF(F391=VLOOKUP(A391,スキル!$A:$K,11,0),"ル",ROUND(G391/I391,1)))</f>
        <v>0</v>
      </c>
      <c r="K391" s="15">
        <f>IF(F391="","",IF(F391=VLOOKUP(A391,スキル!$A:$K,11,0),"Ｍ",ROUND(H391-J391,0)))</f>
        <v>2</v>
      </c>
      <c r="L391" s="15">
        <f ca="1">IF(F391="","",IF(F391=VLOOKUP(A391,スキル!$A:$K,11,0),"Ａ",IF(F391=VLOOKUP(A391,スキル!$A:$K,11,0)-1,0,SUM(OFFSET(スキル!$A$2,MATCH(A391,スキル!$A$3:$A$1048576,0),F391+4,1,5-F391)))))</f>
        <v>28</v>
      </c>
      <c r="M391" s="15">
        <f ca="1">IF(F391="",VLOOKUP(A391,スキル!$A:$K,10,0),IF(F391=VLOOKUP(A391,スキル!$A:$K,11,0),"Ｘ",K391+L391))</f>
        <v>30</v>
      </c>
      <c r="N391" s="15">
        <f>IF(C391="イベ","-",VLOOKUP(A391,スキル!$A:$K,10,0)*IF(C391="ハピ",10000,30000))</f>
        <v>960000</v>
      </c>
      <c r="O391" s="15">
        <f t="shared" ca="1" si="1"/>
        <v>60000</v>
      </c>
      <c r="P391" s="15">
        <f ca="1">IF(C391="イベ","-",IF(F391=VLOOKUP(A391,スキル!$A:$K,11,0),0,IF(C391="ハピ",M391*10000,M391*30000)))</f>
        <v>900000</v>
      </c>
      <c r="Q391" s="15" t="str">
        <f>VLOOKUP(A391,スキル!$A$3:$M$1000,13,0)</f>
        <v>十字状にツムをまとめて消すよ！</v>
      </c>
    </row>
    <row r="392" spans="1:17" ht="18" customHeight="1">
      <c r="A392" s="13">
        <v>390</v>
      </c>
      <c r="B392" s="14"/>
      <c r="C392" s="14" t="s">
        <v>46</v>
      </c>
      <c r="D392" s="14" t="s">
        <v>605</v>
      </c>
      <c r="E392" s="8" t="str">
        <f t="shared" si="0"/>
        <v>期間7</v>
      </c>
      <c r="F392" s="15">
        <v>4</v>
      </c>
      <c r="G392" s="15">
        <v>0</v>
      </c>
      <c r="H392" s="15">
        <f>IF(F392="","",IF(F392=VLOOKUP(A392,スキル!$A:$K,11,0),"ス",VLOOKUP(A392,スキル!$A:$J,F392+4,FALSE)))</f>
        <v>7</v>
      </c>
      <c r="I392" s="15">
        <f>IF(F392="","",IF(F392=VLOOKUP(A392,スキル!$A:$K,11,0),"キ",100/H392))</f>
        <v>14.285714285714286</v>
      </c>
      <c r="J392" s="15">
        <f>IF(F392="","",IF(F392=VLOOKUP(A392,スキル!$A:$K,11,0),"ル",ROUND(G392/I392,1)))</f>
        <v>0</v>
      </c>
      <c r="K392" s="15">
        <f>IF(F392="","",IF(F392=VLOOKUP(A392,スキル!$A:$K,11,0),"Ｍ",ROUND(H392-J392,0)))</f>
        <v>7</v>
      </c>
      <c r="L392" s="15">
        <f ca="1">IF(F392="","",IF(F392=VLOOKUP(A392,スキル!$A:$K,11,0),"Ａ",IF(F392=VLOOKUP(A392,スキル!$A:$K,11,0)-1,0,SUM(OFFSET(スキル!$A$2,MATCH(A392,スキル!$A$3:$A$1048576,0),F392+4,1,5-F392)))))</f>
        <v>14</v>
      </c>
      <c r="M392" s="15">
        <f ca="1">IF(F392="",VLOOKUP(A392,スキル!$A:$K,10,0),IF(F392=VLOOKUP(A392,スキル!$A:$K,11,0),"Ｘ",K392+L392))</f>
        <v>21</v>
      </c>
      <c r="N392" s="15">
        <f>IF(C392="イベ","-",VLOOKUP(A392,スキル!$A:$K,10,0)*IF(C392="ハピ",10000,30000))</f>
        <v>870000</v>
      </c>
      <c r="O392" s="15">
        <f t="shared" ca="1" si="1"/>
        <v>240000</v>
      </c>
      <c r="P392" s="15">
        <f ca="1">IF(C392="イベ","-",IF(F392=VLOOKUP(A392,スキル!$A:$K,11,0),0,IF(C392="ハピ",M392*10000,M392*30000)))</f>
        <v>630000</v>
      </c>
      <c r="Q392" s="15" t="str">
        <f>VLOOKUP(A392,スキル!$A$3:$M$1000,13,0)</f>
        <v>数ヶ所＋斜めライン状にツムを消すよ！</v>
      </c>
    </row>
    <row r="393" spans="1:17" ht="18" customHeight="1">
      <c r="A393" s="13">
        <v>391</v>
      </c>
      <c r="B393" s="14"/>
      <c r="C393" s="14" t="s">
        <v>46</v>
      </c>
      <c r="D393" s="14" t="s">
        <v>607</v>
      </c>
      <c r="E393" s="8" t="str">
        <f t="shared" si="0"/>
        <v>期間8</v>
      </c>
      <c r="F393" s="15">
        <v>4</v>
      </c>
      <c r="G393" s="15">
        <v>37</v>
      </c>
      <c r="H393" s="15">
        <f>IF(F393="","",IF(F393=VLOOKUP(A393,スキル!$A:$K,11,0),"ス",VLOOKUP(A393,スキル!$A:$J,F393+4,FALSE)))</f>
        <v>8</v>
      </c>
      <c r="I393" s="15">
        <f>IF(F393="","",IF(F393=VLOOKUP(A393,スキル!$A:$K,11,0),"キ",100/H393))</f>
        <v>12.5</v>
      </c>
      <c r="J393" s="15">
        <f>IF(F393="","",IF(F393=VLOOKUP(A393,スキル!$A:$K,11,0),"ル",ROUND(G393/I393,1)))</f>
        <v>3</v>
      </c>
      <c r="K393" s="15">
        <f>IF(F393="","",IF(F393=VLOOKUP(A393,スキル!$A:$K,11,0),"Ｍ",ROUND(H393-J393,0)))</f>
        <v>5</v>
      </c>
      <c r="L393" s="15">
        <f ca="1">IF(F393="","",IF(F393=VLOOKUP(A393,スキル!$A:$K,11,0),"Ａ",IF(F393=VLOOKUP(A393,スキル!$A:$K,11,0)-1,0,SUM(OFFSET(スキル!$A$2,MATCH(A393,スキル!$A$3:$A$1048576,0),F393+4,1,5-F393)))))</f>
        <v>16</v>
      </c>
      <c r="M393" s="15">
        <f ca="1">IF(F393="",VLOOKUP(A393,スキル!$A:$K,10,0),IF(F393=VLOOKUP(A393,スキル!$A:$K,11,0),"Ｘ",K393+L393))</f>
        <v>21</v>
      </c>
      <c r="N393" s="15">
        <f>IF(C393="イベ","-",VLOOKUP(A393,スキル!$A:$K,10,0)*IF(C393="ハピ",10000,30000))</f>
        <v>960000</v>
      </c>
      <c r="O393" s="15">
        <f t="shared" ca="1" si="1"/>
        <v>330000</v>
      </c>
      <c r="P393" s="15">
        <f ca="1">IF(C393="イベ","-",IF(F393=VLOOKUP(A393,スキル!$A:$K,11,0),0,IF(C393="ハピ",M393*10000,M393*30000)))</f>
        <v>630000</v>
      </c>
      <c r="Q393" s="15" t="str">
        <f>VLOOKUP(A393,スキル!$A$3:$M$1000,13,0)</f>
        <v>横・縦ライン状や画面中央のツムを消すよ！</v>
      </c>
    </row>
    <row r="394" spans="1:17" ht="18" customHeight="1">
      <c r="A394" s="13">
        <v>392</v>
      </c>
      <c r="B394" s="14"/>
      <c r="C394" s="14" t="s">
        <v>46</v>
      </c>
      <c r="D394" s="14" t="s">
        <v>609</v>
      </c>
      <c r="E394" s="8" t="str">
        <f t="shared" si="0"/>
        <v>期間2</v>
      </c>
      <c r="F394" s="15">
        <v>2</v>
      </c>
      <c r="G394" s="15">
        <v>0</v>
      </c>
      <c r="H394" s="15">
        <f>IF(F394="","",IF(F394=VLOOKUP(A394,スキル!$A:$K,11,0),"ス",VLOOKUP(A394,スキル!$A:$J,F394+4,FALSE)))</f>
        <v>2</v>
      </c>
      <c r="I394" s="15">
        <f>IF(F394="","",IF(F394=VLOOKUP(A394,スキル!$A:$K,11,0),"キ",100/H394))</f>
        <v>50</v>
      </c>
      <c r="J394" s="15">
        <f>IF(F394="","",IF(F394=VLOOKUP(A394,スキル!$A:$K,11,0),"ル",ROUND(G394/I394,1)))</f>
        <v>0</v>
      </c>
      <c r="K394" s="15">
        <f>IF(F394="","",IF(F394=VLOOKUP(A394,スキル!$A:$K,11,0),"Ｍ",ROUND(H394-J394,0)))</f>
        <v>2</v>
      </c>
      <c r="L394" s="15">
        <f ca="1">IF(F394="","",IF(F394=VLOOKUP(A394,スキル!$A:$K,11,0),"Ａ",IF(F394=VLOOKUP(A394,スキル!$A:$K,11,0)-1,0,SUM(OFFSET(スキル!$A$2,MATCH(A394,スキル!$A$3:$A$1048576,0),F394+4,1,5-F394)))))</f>
        <v>28</v>
      </c>
      <c r="M394" s="15">
        <f ca="1">IF(F394="",VLOOKUP(A394,スキル!$A:$K,10,0),IF(F394=VLOOKUP(A394,スキル!$A:$K,11,0),"Ｘ",K394+L394))</f>
        <v>30</v>
      </c>
      <c r="N394" s="15">
        <f>IF(C394="イベ","-",VLOOKUP(A394,スキル!$A:$K,10,0)*IF(C394="ハピ",10000,30000))</f>
        <v>960000</v>
      </c>
      <c r="O394" s="15">
        <f t="shared" ca="1" si="1"/>
        <v>60000</v>
      </c>
      <c r="P394" s="15">
        <f ca="1">IF(C394="イベ","-",IF(F394=VLOOKUP(A394,スキル!$A:$K,11,0),0,IF(C394="ハピ",M394*10000,M394*30000)))</f>
        <v>900000</v>
      </c>
      <c r="Q394" s="15" t="str">
        <f>VLOOKUP(A394,スキル!$A$3:$M$1000,13,0)</f>
        <v>フィーバーがはじまり少しの間チャーミング王子がでるよ！</v>
      </c>
    </row>
    <row r="395" spans="1:17" ht="18" customHeight="1">
      <c r="A395" s="13">
        <v>393</v>
      </c>
      <c r="B395" s="14"/>
      <c r="C395" s="14" t="s">
        <v>46</v>
      </c>
      <c r="D395" s="14" t="s">
        <v>611</v>
      </c>
      <c r="E395" s="8" t="str">
        <f t="shared" si="0"/>
        <v>期間2</v>
      </c>
      <c r="F395" s="15">
        <v>2</v>
      </c>
      <c r="G395" s="15">
        <v>50</v>
      </c>
      <c r="H395" s="15">
        <f>IF(F395="","",IF(F395=VLOOKUP(A395,スキル!$A:$K,11,0),"ス",VLOOKUP(A395,スキル!$A:$J,F395+4,FALSE)))</f>
        <v>2</v>
      </c>
      <c r="I395" s="15">
        <f>IF(F395="","",IF(F395=VLOOKUP(A395,スキル!$A:$K,11,0),"キ",100/H395))</f>
        <v>50</v>
      </c>
      <c r="J395" s="15">
        <f>IF(F395="","",IF(F395=VLOOKUP(A395,スキル!$A:$K,11,0),"ル",ROUND(G395/I395,1)))</f>
        <v>1</v>
      </c>
      <c r="K395" s="15">
        <f>IF(F395="","",IF(F395=VLOOKUP(A395,スキル!$A:$K,11,0),"Ｍ",ROUND(H395-J395,0)))</f>
        <v>1</v>
      </c>
      <c r="L395" s="15">
        <f ca="1">IF(F395="","",IF(F395=VLOOKUP(A395,スキル!$A:$K,11,0),"Ａ",IF(F395=VLOOKUP(A395,スキル!$A:$K,11,0)-1,0,SUM(OFFSET(スキル!$A$2,MATCH(A395,スキル!$A$3:$A$1048576,0),F395+4,1,5-F395)))))</f>
        <v>32</v>
      </c>
      <c r="M395" s="15">
        <f ca="1">IF(F395="",VLOOKUP(A395,スキル!$A:$K,10,0),IF(F395=VLOOKUP(A395,スキル!$A:$K,11,0),"Ｘ",K395+L395))</f>
        <v>33</v>
      </c>
      <c r="N395" s="15">
        <f>IF(C395="イベ","-",VLOOKUP(A395,スキル!$A:$K,10,0)*IF(C395="ハピ",10000,30000))</f>
        <v>1080000</v>
      </c>
      <c r="O395" s="15">
        <f t="shared" ca="1" si="1"/>
        <v>90000</v>
      </c>
      <c r="P395" s="15">
        <f ca="1">IF(C395="イベ","-",IF(F395=VLOOKUP(A395,スキル!$A:$K,11,0),0,IF(C395="ハピ",M395*10000,M395*30000)))</f>
        <v>990000</v>
      </c>
      <c r="Q395" s="15" t="str">
        <f>VLOOKUP(A395,スキル!$A$3:$M$1000,13,0)</f>
        <v>フィーバーがはじまり画面中央のツムをまとめて消すよ！</v>
      </c>
    </row>
    <row r="396" spans="1:17" ht="18" customHeight="1">
      <c r="A396" s="13">
        <v>394</v>
      </c>
      <c r="B396" s="14"/>
      <c r="C396" s="14" t="s">
        <v>46</v>
      </c>
      <c r="D396" s="14" t="s">
        <v>613</v>
      </c>
      <c r="E396" s="8" t="str">
        <f t="shared" si="0"/>
        <v>期間2</v>
      </c>
      <c r="F396" s="15">
        <v>2</v>
      </c>
      <c r="G396" s="15">
        <v>50</v>
      </c>
      <c r="H396" s="15">
        <f>IF(F396="","",IF(F396=VLOOKUP(A396,スキル!$A:$K,11,0),"ス",VLOOKUP(A396,スキル!$A:$J,F396+4,FALSE)))</f>
        <v>2</v>
      </c>
      <c r="I396" s="15">
        <f>IF(F396="","",IF(F396=VLOOKUP(A396,スキル!$A:$K,11,0),"キ",100/H396))</f>
        <v>50</v>
      </c>
      <c r="J396" s="15">
        <f>IF(F396="","",IF(F396=VLOOKUP(A396,スキル!$A:$K,11,0),"ル",ROUND(G396/I396,1)))</f>
        <v>1</v>
      </c>
      <c r="K396" s="15">
        <f>IF(F396="","",IF(F396=VLOOKUP(A396,スキル!$A:$K,11,0),"Ｍ",ROUND(H396-J396,0)))</f>
        <v>1</v>
      </c>
      <c r="L396" s="15">
        <f ca="1">IF(F396="","",IF(F396=VLOOKUP(A396,スキル!$A:$K,11,0),"Ａ",IF(F396=VLOOKUP(A396,スキル!$A:$K,11,0)-1,0,SUM(OFFSET(スキル!$A$2,MATCH(A396,スキル!$A$3:$A$1048576,0),F396+4,1,5-F396)))))</f>
        <v>25</v>
      </c>
      <c r="M396" s="15">
        <f ca="1">IF(F396="",VLOOKUP(A396,スキル!$A:$K,10,0),IF(F396=VLOOKUP(A396,スキル!$A:$K,11,0),"Ｘ",K396+L396))</f>
        <v>26</v>
      </c>
      <c r="N396" s="15">
        <f>IF(C396="イベ","-",VLOOKUP(A396,スキル!$A:$K,10,0)*IF(C396="ハピ",10000,30000))</f>
        <v>870000</v>
      </c>
      <c r="O396" s="15">
        <f t="shared" ca="1" si="1"/>
        <v>90000</v>
      </c>
      <c r="P396" s="15">
        <f ca="1">IF(C396="イベ","-",IF(F396=VLOOKUP(A396,スキル!$A:$K,11,0),0,IF(C396="ハピ",M396*10000,M396*30000)))</f>
        <v>780000</v>
      </c>
      <c r="Q396" s="15" t="str">
        <f>VLOOKUP(A396,スキル!$A$3:$M$1000,13,0)</f>
        <v>フィーバーがはじまり少しの間ツムが繋げやすくなるよ！</v>
      </c>
    </row>
    <row r="397" spans="1:17" ht="18" customHeight="1">
      <c r="A397" s="13">
        <v>395</v>
      </c>
      <c r="B397" s="14"/>
      <c r="C397" s="14" t="s">
        <v>46</v>
      </c>
      <c r="D397" s="14" t="s">
        <v>615</v>
      </c>
      <c r="E397" s="8" t="str">
        <f t="shared" si="0"/>
        <v>期間</v>
      </c>
      <c r="F397" s="15"/>
      <c r="G397" s="15"/>
      <c r="H397" s="15" t="str">
        <f>IF(F397="","",IF(F397=VLOOKUP(A397,スキル!$A:$K,11,0),"ス",VLOOKUP(A397,スキル!$A:$J,F397+4,FALSE)))</f>
        <v/>
      </c>
      <c r="I397" s="15" t="str">
        <f>IF(F397="","",IF(F397=VLOOKUP(A397,スキル!$A:$K,11,0),"キ",100/H397))</f>
        <v/>
      </c>
      <c r="J397" s="15" t="str">
        <f>IF(F397="","",IF(F397=VLOOKUP(A397,スキル!$A:$K,11,0),"ル",ROUND(G397/I397,1)))</f>
        <v/>
      </c>
      <c r="K397" s="15" t="str">
        <f>IF(F397="","",IF(F397=VLOOKUP(A397,スキル!$A:$K,11,0),"Ｍ",ROUND(H397-J397,0)))</f>
        <v/>
      </c>
      <c r="L397" s="15" t="str">
        <f ca="1">IF(F397="","",IF(F397=VLOOKUP(A397,スキル!$A:$K,11,0),"Ａ",IF(F397=VLOOKUP(A397,スキル!$A:$K,11,0)-1,0,SUM(OFFSET(スキル!$A$2,MATCH(A397,スキル!$A$3:$A$1048576,0),F397+4,1,5-F397)))))</f>
        <v/>
      </c>
      <c r="M397" s="15">
        <f>IF(F397="",VLOOKUP(A397,スキル!$A:$K,10,0),IF(F397=VLOOKUP(A397,スキル!$A:$K,11,0),"Ｘ",K397+L397))</f>
        <v>36</v>
      </c>
      <c r="N397" s="15">
        <f>IF(C397="イベ","-",VLOOKUP(A397,スキル!$A:$K,10,0)*IF(C397="ハピ",10000,30000))</f>
        <v>1080000</v>
      </c>
      <c r="O397" s="15">
        <f t="shared" si="1"/>
        <v>0</v>
      </c>
      <c r="P397" s="15">
        <f>IF(C397="イベ","-",IF(F397=VLOOKUP(A397,スキル!$A:$K,11,0),0,IF(C397="ハピ",M397*10000,M397*30000)))</f>
        <v>1080000</v>
      </c>
      <c r="Q397" s="15" t="str">
        <f>VLOOKUP(A397,スキル!$A$3:$M$1000,13,0)</f>
        <v>フィーバーがはじまり数ヶ所でまとまってツムを消すよ！</v>
      </c>
    </row>
    <row r="398" spans="1:17" ht="18" customHeight="1">
      <c r="A398" s="13">
        <v>396</v>
      </c>
      <c r="B398" s="14"/>
      <c r="C398" s="14" t="s">
        <v>46</v>
      </c>
      <c r="D398" s="14" t="s">
        <v>617</v>
      </c>
      <c r="E398" s="8" t="str">
        <f t="shared" si="0"/>
        <v>期間2</v>
      </c>
      <c r="F398" s="15">
        <v>2</v>
      </c>
      <c r="G398" s="15">
        <v>50</v>
      </c>
      <c r="H398" s="15">
        <f>IF(F398="","",IF(F398=VLOOKUP(A398,スキル!$A:$K,11,0),"ス",VLOOKUP(A398,スキル!$A:$J,F398+4,FALSE)))</f>
        <v>2</v>
      </c>
      <c r="I398" s="15">
        <f>IF(F398="","",IF(F398=VLOOKUP(A398,スキル!$A:$K,11,0),"キ",100/H398))</f>
        <v>50</v>
      </c>
      <c r="J398" s="15">
        <f>IF(F398="","",IF(F398=VLOOKUP(A398,スキル!$A:$K,11,0),"ル",ROUND(G398/I398,1)))</f>
        <v>1</v>
      </c>
      <c r="K398" s="15">
        <f>IF(F398="","",IF(F398=VLOOKUP(A398,スキル!$A:$K,11,0),"Ｍ",ROUND(H398-J398,0)))</f>
        <v>1</v>
      </c>
      <c r="L398" s="15">
        <f ca="1">IF(F398="","",IF(F398=VLOOKUP(A398,スキル!$A:$K,11,0),"Ａ",IF(F398=VLOOKUP(A398,スキル!$A:$K,11,0)-1,0,SUM(OFFSET(スキル!$A$2,MATCH(A398,スキル!$A$3:$A$1048576,0),F398+4,1,5-F398)))))</f>
        <v>25</v>
      </c>
      <c r="M398" s="15">
        <f ca="1">IF(F398="",VLOOKUP(A398,スキル!$A:$K,10,0),IF(F398=VLOOKUP(A398,スキル!$A:$K,11,0),"Ｘ",K398+L398))</f>
        <v>26</v>
      </c>
      <c r="N398" s="15">
        <f>IF(C398="イベ","-",VLOOKUP(A398,スキル!$A:$K,10,0)*IF(C398="ハピ",10000,30000))</f>
        <v>870000</v>
      </c>
      <c r="O398" s="15">
        <f t="shared" ca="1" si="1"/>
        <v>90000</v>
      </c>
      <c r="P398" s="15">
        <f ca="1">IF(C398="イベ","-",IF(F398=VLOOKUP(A398,スキル!$A:$K,11,0),0,IF(C398="ハピ",M398*10000,M398*30000)))</f>
        <v>780000</v>
      </c>
      <c r="Q398" s="15" t="str">
        <f>VLOOKUP(A398,スキル!$A$3:$M$1000,13,0)</f>
        <v>フィーバーがはじまり横ライン状にツムを消すよ！</v>
      </c>
    </row>
    <row r="399" spans="1:17" ht="18" customHeight="1">
      <c r="A399" s="13">
        <v>397</v>
      </c>
      <c r="B399" s="14"/>
      <c r="C399" s="14" t="s">
        <v>46</v>
      </c>
      <c r="D399" s="14" t="s">
        <v>618</v>
      </c>
      <c r="E399" s="8" t="str">
        <f t="shared" si="0"/>
        <v>期間1</v>
      </c>
      <c r="F399" s="15">
        <v>1</v>
      </c>
      <c r="G399" s="15">
        <v>0</v>
      </c>
      <c r="H399" s="15">
        <f>IF(F399="","",IF(F399=VLOOKUP(A399,スキル!$A:$K,11,0),"ス",VLOOKUP(A399,スキル!$A:$J,F399+4,FALSE)))</f>
        <v>1</v>
      </c>
      <c r="I399" s="15">
        <f>IF(F399="","",IF(F399=VLOOKUP(A399,スキル!$A:$K,11,0),"キ",100/H399))</f>
        <v>100</v>
      </c>
      <c r="J399" s="15">
        <f>IF(F399="","",IF(F399=VLOOKUP(A399,スキル!$A:$K,11,0),"ル",ROUND(G399/I399,1)))</f>
        <v>0</v>
      </c>
      <c r="K399" s="15">
        <f>IF(F399="","",IF(F399=VLOOKUP(A399,スキル!$A:$K,11,0),"Ｍ",ROUND(H399-J399,0)))</f>
        <v>1</v>
      </c>
      <c r="L399" s="15">
        <f ca="1">IF(F399="","",IF(F399=VLOOKUP(A399,スキル!$A:$K,11,0),"Ａ",IF(F399=VLOOKUP(A399,スキル!$A:$K,11,0)-1,0,SUM(OFFSET(スキル!$A$2,MATCH(A399,スキル!$A$3:$A$1048576,0),F399+4,1,5-F399)))))</f>
        <v>34</v>
      </c>
      <c r="M399" s="15">
        <f ca="1">IF(F399="",VLOOKUP(A399,スキル!$A:$K,10,0),IF(F399=VLOOKUP(A399,スキル!$A:$K,11,0),"Ｘ",K399+L399))</f>
        <v>35</v>
      </c>
      <c r="N399" s="15">
        <f>IF(C399="イベ","-",VLOOKUP(A399,スキル!$A:$K,10,0)*IF(C399="ハピ",10000,30000))</f>
        <v>1080000</v>
      </c>
      <c r="O399" s="15">
        <f t="shared" ca="1" si="1"/>
        <v>30000</v>
      </c>
      <c r="P399" s="15">
        <f ca="1">IF(C399="イベ","-",IF(F399=VLOOKUP(A399,スキル!$A:$K,11,0),0,IF(C399="ハピ",M399*10000,M399*30000)))</f>
        <v>1050000</v>
      </c>
      <c r="Q399" s="15" t="str">
        <f>VLOOKUP(A399,スキル!$A$3:$M$1000,13,0)</f>
        <v>2種類のスキルを使えるよ！</v>
      </c>
    </row>
    <row r="400" spans="1:17" ht="18" customHeight="1">
      <c r="A400" s="13">
        <v>398</v>
      </c>
      <c r="B400" s="14"/>
      <c r="C400" s="14" t="s">
        <v>46</v>
      </c>
      <c r="D400" s="14" t="s">
        <v>619</v>
      </c>
      <c r="E400" s="8" t="str">
        <f t="shared" si="0"/>
        <v>期間1</v>
      </c>
      <c r="F400" s="15">
        <v>1</v>
      </c>
      <c r="G400" s="15">
        <v>0</v>
      </c>
      <c r="H400" s="15">
        <f>IF(F400="","",IF(F400=VLOOKUP(A400,スキル!$A:$K,11,0),"ス",VLOOKUP(A400,スキル!$A:$J,F400+4,FALSE)))</f>
        <v>1</v>
      </c>
      <c r="I400" s="15">
        <f>IF(F400="","",IF(F400=VLOOKUP(A400,スキル!$A:$K,11,0),"キ",100/H400))</f>
        <v>100</v>
      </c>
      <c r="J400" s="15">
        <f>IF(F400="","",IF(F400=VLOOKUP(A400,スキル!$A:$K,11,0),"ル",ROUND(G400/I400,1)))</f>
        <v>0</v>
      </c>
      <c r="K400" s="15">
        <f>IF(F400="","",IF(F400=VLOOKUP(A400,スキル!$A:$K,11,0),"Ｍ",ROUND(H400-J400,0)))</f>
        <v>1</v>
      </c>
      <c r="L400" s="15">
        <f ca="1">IF(F400="","",IF(F400=VLOOKUP(A400,スキル!$A:$K,11,0),"Ａ",IF(F400=VLOOKUP(A400,スキル!$A:$K,11,0)-1,0,SUM(OFFSET(スキル!$A$2,MATCH(A400,スキル!$A$3:$A$1048576,0),F400+4,1,5-F400)))))</f>
        <v>30</v>
      </c>
      <c r="M400" s="15">
        <f ca="1">IF(F400="",VLOOKUP(A400,スキル!$A:$K,10,0),IF(F400=VLOOKUP(A400,スキル!$A:$K,11,0),"Ｘ",K400+L400))</f>
        <v>31</v>
      </c>
      <c r="N400" s="15">
        <f>IF(C400="イベ","-",VLOOKUP(A400,スキル!$A:$K,10,0)*IF(C400="ハピ",10000,30000))</f>
        <v>960000</v>
      </c>
      <c r="O400" s="15">
        <f t="shared" ca="1" si="1"/>
        <v>30000</v>
      </c>
      <c r="P400" s="15">
        <f ca="1">IF(C400="イベ","-",IF(F400=VLOOKUP(A400,スキル!$A:$K,11,0),0,IF(C400="ハピ",M400*10000,M400*30000)))</f>
        <v>930000</v>
      </c>
      <c r="Q400" s="15" t="str">
        <f>VLOOKUP(A400,スキル!$A$3:$M$1000,13,0)</f>
        <v>ランダムでツムを消すよ！</v>
      </c>
    </row>
    <row r="401" spans="1:17" ht="18" customHeight="1">
      <c r="A401" s="13">
        <v>399</v>
      </c>
      <c r="B401" s="14"/>
      <c r="C401" s="14" t="s">
        <v>46</v>
      </c>
      <c r="D401" s="14" t="s">
        <v>620</v>
      </c>
      <c r="E401" s="8" t="str">
        <f t="shared" si="0"/>
        <v>期間</v>
      </c>
      <c r="F401" s="15"/>
      <c r="G401" s="15"/>
      <c r="H401" s="15" t="str">
        <f>IF(F401="","",IF(F401=VLOOKUP(A401,スキル!$A:$K,11,0),"ス",VLOOKUP(A401,スキル!$A:$J,F401+4,FALSE)))</f>
        <v/>
      </c>
      <c r="I401" s="15" t="str">
        <f>IF(F401="","",IF(F401=VLOOKUP(A401,スキル!$A:$K,11,0),"キ",100/H401))</f>
        <v/>
      </c>
      <c r="J401" s="15" t="str">
        <f>IF(F401="","",IF(F401=VLOOKUP(A401,スキル!$A:$K,11,0),"ル",ROUND(G401/I401,1)))</f>
        <v/>
      </c>
      <c r="K401" s="15" t="str">
        <f>IF(F401="","",IF(F401=VLOOKUP(A401,スキル!$A:$K,11,0),"Ｍ",ROUND(H401-J401,0)))</f>
        <v/>
      </c>
      <c r="L401" s="15" t="str">
        <f ca="1">IF(F401="","",IF(F401=VLOOKUP(A401,スキル!$A:$K,11,0),"Ａ",IF(F401=VLOOKUP(A401,スキル!$A:$K,11,0)-1,0,SUM(OFFSET(スキル!$A$2,MATCH(A401,スキル!$A$3:$A$1048576,0),F401+4,1,5-F401)))))</f>
        <v/>
      </c>
      <c r="M401" s="15">
        <f>IF(F401="",VLOOKUP(A401,スキル!$A:$K,10,0),IF(F401=VLOOKUP(A401,スキル!$A:$K,11,0),"Ｘ",K401+L401))</f>
        <v>29</v>
      </c>
      <c r="N401" s="15">
        <f>IF(C401="イベ","-",VLOOKUP(A401,スキル!$A:$K,10,0)*IF(C401="ハピ",10000,30000))</f>
        <v>870000</v>
      </c>
      <c r="O401" s="15">
        <f t="shared" si="1"/>
        <v>0</v>
      </c>
      <c r="P401" s="15">
        <f>IF(C401="イベ","-",IF(F401=VLOOKUP(A401,スキル!$A:$K,11,0),0,IF(C401="ハピ",M401*10000,M401*30000)))</f>
        <v>870000</v>
      </c>
      <c r="Q401" s="15" t="str">
        <f>VLOOKUP(A401,スキル!$A$3:$M$1000,13,0)</f>
        <v>数ヶ所でまとまってツムを消すよ！</v>
      </c>
    </row>
    <row r="402" spans="1:17" ht="18" customHeight="1">
      <c r="A402" s="13">
        <v>400</v>
      </c>
      <c r="B402" s="14"/>
      <c r="C402" s="14" t="s">
        <v>46</v>
      </c>
      <c r="D402" s="14" t="s">
        <v>621</v>
      </c>
      <c r="E402" s="8" t="str">
        <f t="shared" si="0"/>
        <v>期間</v>
      </c>
      <c r="F402" s="15"/>
      <c r="G402" s="15"/>
      <c r="H402" s="15" t="str">
        <f>IF(F402="","",IF(F402=VLOOKUP(A402,スキル!$A:$K,11,0),"ス",VLOOKUP(A402,スキル!$A:$J,F402+4,FALSE)))</f>
        <v/>
      </c>
      <c r="I402" s="15" t="str">
        <f>IF(F402="","",IF(F402=VLOOKUP(A402,スキル!$A:$K,11,0),"キ",100/H402))</f>
        <v/>
      </c>
      <c r="J402" s="15" t="str">
        <f>IF(F402="","",IF(F402=VLOOKUP(A402,スキル!$A:$K,11,0),"ル",ROUND(G402/I402,1)))</f>
        <v/>
      </c>
      <c r="K402" s="15" t="str">
        <f>IF(F402="","",IF(F402=VLOOKUP(A402,スキル!$A:$K,11,0),"Ｍ",ROUND(H402-J402,0)))</f>
        <v/>
      </c>
      <c r="L402" s="15" t="str">
        <f ca="1">IF(F402="","",IF(F402=VLOOKUP(A402,スキル!$A:$K,11,0),"Ａ",IF(F402=VLOOKUP(A402,スキル!$A:$K,11,0)-1,0,SUM(OFFSET(スキル!$A$2,MATCH(A402,スキル!$A$3:$A$1048576,0),F402+4,1,5-F402)))))</f>
        <v/>
      </c>
      <c r="M402" s="15">
        <f>IF(F402="",VLOOKUP(A402,スキル!$A:$K,10,0),IF(F402=VLOOKUP(A402,スキル!$A:$K,11,0),"Ｘ",K402+L402))</f>
        <v>32</v>
      </c>
      <c r="N402" s="15">
        <f>IF(C402="イベ","-",VLOOKUP(A402,スキル!$A:$K,10,0)*IF(C402="ハピ",10000,30000))</f>
        <v>960000</v>
      </c>
      <c r="O402" s="15">
        <f t="shared" si="1"/>
        <v>0</v>
      </c>
      <c r="P402" s="15">
        <f>IF(C402="イベ","-",IF(F402=VLOOKUP(A402,スキル!$A:$K,11,0),0,IF(C402="ハピ",M402*10000,M402*30000)))</f>
        <v>960000</v>
      </c>
      <c r="Q402" s="15" t="str">
        <f>VLOOKUP(A402,スキル!$A$3:$M$1000,13,0)</f>
        <v>タップしたところに仲間のツムがでるよ！</v>
      </c>
    </row>
    <row r="403" spans="1:17" ht="18" customHeight="1">
      <c r="A403" s="13">
        <v>401</v>
      </c>
      <c r="B403" s="14"/>
      <c r="C403" s="14" t="s">
        <v>49</v>
      </c>
      <c r="D403" s="14" t="s">
        <v>623</v>
      </c>
      <c r="E403" s="8" t="str">
        <f t="shared" si="0"/>
        <v>イベ2</v>
      </c>
      <c r="F403" s="15">
        <v>2</v>
      </c>
      <c r="G403" s="15">
        <v>50</v>
      </c>
      <c r="H403" s="15">
        <f>IF(F403="","",IF(F403=VLOOKUP(A403,スキル!$A:$K,11,0),"ス",VLOOKUP(A403,スキル!$A:$J,F403+4,FALSE)))</f>
        <v>2</v>
      </c>
      <c r="I403" s="15">
        <f>IF(F403="","",IF(F403=VLOOKUP(A403,スキル!$A:$K,11,0),"キ",100/H403))</f>
        <v>50</v>
      </c>
      <c r="J403" s="15">
        <f>IF(F403="","",IF(F403=VLOOKUP(A403,スキル!$A:$K,11,0),"ル",ROUND(G403/I403,1)))</f>
        <v>1</v>
      </c>
      <c r="K403" s="15">
        <f>IF(F403="","",IF(F403=VLOOKUP(A403,スキル!$A:$K,11,0),"Ｍ",ROUND(H403-J403,0)))</f>
        <v>1</v>
      </c>
      <c r="L403" s="15">
        <f ca="1">IF(F403="","",IF(F403=VLOOKUP(A403,スキル!$A:$K,11,0),"Ａ",IF(F403=VLOOKUP(A403,スキル!$A:$K,11,0)-1,0,SUM(OFFSET(スキル!$A$2,MATCH(A403,スキル!$A$3:$A$1048576,0),F403+4,1,5-F403)))))</f>
        <v>0</v>
      </c>
      <c r="M403" s="15">
        <f ca="1">IF(F403="",VLOOKUP(A403,スキル!$A:$K,10,0),IF(F403=VLOOKUP(A403,スキル!$A:$K,11,0),"Ｘ",K403+L403))</f>
        <v>1</v>
      </c>
      <c r="N403" s="15" t="str">
        <f>IF(C403="イベ","-",VLOOKUP(A403,スキル!$A:$K,10,0)*IF(C403="ハピ",10000,30000))</f>
        <v>-</v>
      </c>
      <c r="O403" s="15" t="str">
        <f t="shared" si="1"/>
        <v>-</v>
      </c>
      <c r="P403" s="15" t="str">
        <f>IF(C403="イベ","-",IF(F403=VLOOKUP(A403,スキル!$A:$K,11,0),0,IF(C403="ハピ",M403*10000,M403*30000)))</f>
        <v>-</v>
      </c>
      <c r="Q403" s="15" t="str">
        <f>VLOOKUP(A403,スキル!$A$3:$M$1000,13,0)</f>
        <v>縦ライン状にツムを消すよ！</v>
      </c>
    </row>
    <row r="404" spans="1:17" ht="18" customHeight="1">
      <c r="A404" s="13">
        <v>402</v>
      </c>
      <c r="B404" s="13">
        <v>103</v>
      </c>
      <c r="C404" s="14" t="s">
        <v>38</v>
      </c>
      <c r="D404" s="14" t="s">
        <v>624</v>
      </c>
      <c r="E404" s="8" t="str">
        <f t="shared" si="0"/>
        <v>常駐4</v>
      </c>
      <c r="F404" s="15">
        <v>3</v>
      </c>
      <c r="G404" s="15">
        <v>0</v>
      </c>
      <c r="H404" s="15">
        <f>IF(F404="","",IF(F404=VLOOKUP(A404,スキル!$A:$K,11,0),"ス",VLOOKUP(A404,スキル!$A:$J,F404+4,FALSE)))</f>
        <v>4</v>
      </c>
      <c r="I404" s="15">
        <f>IF(F404="","",IF(F404=VLOOKUP(A404,スキル!$A:$K,11,0),"キ",100/H404))</f>
        <v>25</v>
      </c>
      <c r="J404" s="15">
        <f>IF(F404="","",IF(F404=VLOOKUP(A404,スキル!$A:$K,11,0),"ル",ROUND(G404/I404,1)))</f>
        <v>0</v>
      </c>
      <c r="K404" s="15">
        <f>IF(F404="","",IF(F404=VLOOKUP(A404,スキル!$A:$K,11,0),"Ｍ",ROUND(H404-J404,0)))</f>
        <v>4</v>
      </c>
      <c r="L404" s="15">
        <f ca="1">IF(F404="","",IF(F404=VLOOKUP(A404,スキル!$A:$K,11,0),"Ａ",IF(F404=VLOOKUP(A404,スキル!$A:$K,11,0)-1,0,SUM(OFFSET(スキル!$A$2,MATCH(A404,スキル!$A$3:$A$1048576,0),F404+4,1,5-F404)))))</f>
        <v>24</v>
      </c>
      <c r="M404" s="15">
        <f ca="1">IF(F404="",VLOOKUP(A404,スキル!$A:$K,10,0),IF(F404=VLOOKUP(A404,スキル!$A:$K,11,0),"Ｘ",K404+L404))</f>
        <v>28</v>
      </c>
      <c r="N404" s="15">
        <f>IF(C404="イベ","-",VLOOKUP(A404,スキル!$A:$K,10,0)*IF(C404="ハピ",10000,30000))</f>
        <v>960000</v>
      </c>
      <c r="O404" s="15">
        <f t="shared" ca="1" si="1"/>
        <v>120000</v>
      </c>
      <c r="P404" s="15">
        <f ca="1">IF(C404="イベ","-",IF(F404=VLOOKUP(A404,スキル!$A:$K,11,0),0,IF(C404="ハピ",M404*10000,M404*30000)))</f>
        <v>840000</v>
      </c>
      <c r="Q404" s="15" t="str">
        <f>VLOOKUP(A404,スキル!$A$3:$M$1000,13,0)</f>
        <v>横ライン状にツムを消すよ！</v>
      </c>
    </row>
    <row r="405" spans="1:17" ht="18" customHeight="1">
      <c r="A405" s="13">
        <v>403</v>
      </c>
      <c r="B405" s="14"/>
      <c r="C405" s="14" t="s">
        <v>46</v>
      </c>
      <c r="D405" s="14" t="s">
        <v>625</v>
      </c>
      <c r="E405" s="8" t="str">
        <f t="shared" si="0"/>
        <v>期間2</v>
      </c>
      <c r="F405" s="15">
        <v>2</v>
      </c>
      <c r="G405" s="15">
        <v>0</v>
      </c>
      <c r="H405" s="15">
        <f>IF(F405="","",IF(F405=VLOOKUP(A405,スキル!$A:$K,11,0),"ス",VLOOKUP(A405,スキル!$A:$J,F405+4,FALSE)))</f>
        <v>2</v>
      </c>
      <c r="I405" s="15">
        <f>IF(F405="","",IF(F405=VLOOKUP(A405,スキル!$A:$K,11,0),"キ",100/H405))</f>
        <v>50</v>
      </c>
      <c r="J405" s="15">
        <f>IF(F405="","",IF(F405=VLOOKUP(A405,スキル!$A:$K,11,0),"ル",ROUND(G405/I405,1)))</f>
        <v>0</v>
      </c>
      <c r="K405" s="15">
        <f>IF(F405="","",IF(F405=VLOOKUP(A405,スキル!$A:$K,11,0),"Ｍ",ROUND(H405-J405,0)))</f>
        <v>2</v>
      </c>
      <c r="L405" s="15">
        <f ca="1">IF(F405="","",IF(F405=VLOOKUP(A405,スキル!$A:$K,11,0),"Ａ",IF(F405=VLOOKUP(A405,スキル!$A:$K,11,0)-1,0,SUM(OFFSET(スキル!$A$2,MATCH(A405,スキル!$A$3:$A$1048576,0),F405+4,1,5-F405)))))</f>
        <v>25</v>
      </c>
      <c r="M405" s="15">
        <f ca="1">IF(F405="",VLOOKUP(A405,スキル!$A:$K,10,0),IF(F405=VLOOKUP(A405,スキル!$A:$K,11,0),"Ｘ",K405+L405))</f>
        <v>27</v>
      </c>
      <c r="N405" s="15">
        <f>IF(C405="イベ","-",VLOOKUP(A405,スキル!$A:$K,10,0)*IF(C405="ハピ",10000,30000))</f>
        <v>870000</v>
      </c>
      <c r="O405" s="15">
        <f t="shared" ca="1" si="1"/>
        <v>60000</v>
      </c>
      <c r="P405" s="15">
        <f ca="1">IF(C405="イベ","-",IF(F405=VLOOKUP(A405,スキル!$A:$K,11,0),0,IF(C405="ハピ",M405*10000,M405*30000)))</f>
        <v>810000</v>
      </c>
      <c r="Q405" s="15" t="str">
        <f>VLOOKUP(A405,スキル!$A$3:$M$1000,13,0)</f>
        <v>使うたびに何が起こるかわからない！</v>
      </c>
    </row>
    <row r="406" spans="1:17" ht="18" customHeight="1">
      <c r="A406" s="13">
        <v>404</v>
      </c>
      <c r="B406" s="14"/>
      <c r="C406" s="14" t="s">
        <v>46</v>
      </c>
      <c r="D406" s="14" t="s">
        <v>626</v>
      </c>
      <c r="E406" s="8" t="str">
        <f t="shared" si="0"/>
        <v>期間2</v>
      </c>
      <c r="F406" s="15">
        <v>2</v>
      </c>
      <c r="G406" s="15">
        <v>50</v>
      </c>
      <c r="H406" s="15">
        <f>IF(F406="","",IF(F406=VLOOKUP(A406,スキル!$A:$K,11,0),"ス",VLOOKUP(A406,スキル!$A:$J,F406+4,FALSE)))</f>
        <v>2</v>
      </c>
      <c r="I406" s="15">
        <f>IF(F406="","",IF(F406=VLOOKUP(A406,スキル!$A:$K,11,0),"キ",100/H406))</f>
        <v>50</v>
      </c>
      <c r="J406" s="15">
        <f>IF(F406="","",IF(F406=VLOOKUP(A406,スキル!$A:$K,11,0),"ル",ROUND(G406/I406,1)))</f>
        <v>1</v>
      </c>
      <c r="K406" s="15">
        <f>IF(F406="","",IF(F406=VLOOKUP(A406,スキル!$A:$K,11,0),"Ｍ",ROUND(H406-J406,0)))</f>
        <v>1</v>
      </c>
      <c r="L406" s="15">
        <f ca="1">IF(F406="","",IF(F406=VLOOKUP(A406,スキル!$A:$K,11,0),"Ａ",IF(F406=VLOOKUP(A406,スキル!$A:$K,11,0)-1,0,SUM(OFFSET(スキル!$A$2,MATCH(A406,スキル!$A$3:$A$1048576,0),F406+4,1,5-F406)))))</f>
        <v>32</v>
      </c>
      <c r="M406" s="15">
        <f ca="1">IF(F406="",VLOOKUP(A406,スキル!$A:$K,10,0),IF(F406=VLOOKUP(A406,スキル!$A:$K,11,0),"Ｘ",K406+L406))</f>
        <v>33</v>
      </c>
      <c r="N406" s="15">
        <f>IF(C406="イベ","-",VLOOKUP(A406,スキル!$A:$K,10,0)*IF(C406="ハピ",10000,30000))</f>
        <v>1080000</v>
      </c>
      <c r="O406" s="15">
        <f t="shared" ca="1" si="1"/>
        <v>90000</v>
      </c>
      <c r="P406" s="15">
        <f ca="1">IF(C406="イベ","-",IF(F406=VLOOKUP(A406,スキル!$A:$K,11,0),0,IF(C406="ハピ",M406*10000,M406*30000)))</f>
        <v>990000</v>
      </c>
      <c r="Q406" s="15" t="str">
        <f>VLOOKUP(A406,スキル!$A$3:$M$1000,13,0)</f>
        <v>数ヶ所+斜めライン状にツムを消すよ！</v>
      </c>
    </row>
    <row r="407" spans="1:17" ht="18" customHeight="1">
      <c r="A407" s="13">
        <v>405</v>
      </c>
      <c r="B407" s="14"/>
      <c r="C407" s="14" t="s">
        <v>46</v>
      </c>
      <c r="D407" s="14" t="s">
        <v>628</v>
      </c>
      <c r="E407" s="8" t="str">
        <f t="shared" si="0"/>
        <v>期間1</v>
      </c>
      <c r="F407" s="15">
        <v>1</v>
      </c>
      <c r="G407" s="15">
        <v>0</v>
      </c>
      <c r="H407" s="15">
        <f>IF(F407="","",IF(F407=VLOOKUP(A407,スキル!$A:$K,11,0),"ス",VLOOKUP(A407,スキル!$A:$J,F407+4,FALSE)))</f>
        <v>1</v>
      </c>
      <c r="I407" s="15">
        <f>IF(F407="","",IF(F407=VLOOKUP(A407,スキル!$A:$K,11,0),"キ",100/H407))</f>
        <v>100</v>
      </c>
      <c r="J407" s="15">
        <f>IF(F407="","",IF(F407=VLOOKUP(A407,スキル!$A:$K,11,0),"ル",ROUND(G407/I407,1)))</f>
        <v>0</v>
      </c>
      <c r="K407" s="15">
        <f>IF(F407="","",IF(F407=VLOOKUP(A407,スキル!$A:$K,11,0),"Ｍ",ROUND(H407-J407,0)))</f>
        <v>1</v>
      </c>
      <c r="L407" s="15">
        <f ca="1">IF(F407="","",IF(F407=VLOOKUP(A407,スキル!$A:$K,11,0),"Ａ",IF(F407=VLOOKUP(A407,スキル!$A:$K,11,0)-1,0,SUM(OFFSET(スキル!$A$2,MATCH(A407,スキル!$A$3:$A$1048576,0),F407+4,1,5-F407)))))</f>
        <v>34</v>
      </c>
      <c r="M407" s="15">
        <f ca="1">IF(F407="",VLOOKUP(A407,スキル!$A:$K,10,0),IF(F407=VLOOKUP(A407,スキル!$A:$K,11,0),"Ｘ",K407+L407))</f>
        <v>35</v>
      </c>
      <c r="N407" s="15">
        <f>IF(C407="イベ","-",VLOOKUP(A407,スキル!$A:$K,10,0)*IF(C407="ハピ",10000,30000))</f>
        <v>1080000</v>
      </c>
      <c r="O407" s="15">
        <f t="shared" ca="1" si="1"/>
        <v>30000</v>
      </c>
      <c r="P407" s="15">
        <f ca="1">IF(C407="イベ","-",IF(F407=VLOOKUP(A407,スキル!$A:$K,11,0),0,IF(C407="ハピ",M407*10000,M407*30000)))</f>
        <v>1050000</v>
      </c>
      <c r="Q407" s="15" t="str">
        <f>VLOOKUP(A407,スキル!$A$3:$M$1000,13,0)</f>
        <v>ランダムでツムを消すよ！</v>
      </c>
    </row>
    <row r="408" spans="1:17" ht="18" customHeight="1">
      <c r="A408" s="13">
        <v>406</v>
      </c>
      <c r="B408" s="14"/>
      <c r="C408" s="14" t="s">
        <v>46</v>
      </c>
      <c r="D408" s="14" t="s">
        <v>629</v>
      </c>
      <c r="E408" s="8" t="str">
        <f t="shared" si="0"/>
        <v>期間1</v>
      </c>
      <c r="F408" s="15">
        <v>1</v>
      </c>
      <c r="G408" s="15">
        <v>0</v>
      </c>
      <c r="H408" s="15">
        <f>IF(F408="","",IF(F408=VLOOKUP(A408,スキル!$A:$K,11,0),"ス",VLOOKUP(A408,スキル!$A:$J,F408+4,FALSE)))</f>
        <v>1</v>
      </c>
      <c r="I408" s="15">
        <f>IF(F408="","",IF(F408=VLOOKUP(A408,スキル!$A:$K,11,0),"キ",100/H408))</f>
        <v>100</v>
      </c>
      <c r="J408" s="15">
        <f>IF(F408="","",IF(F408=VLOOKUP(A408,スキル!$A:$K,11,0),"ル",ROUND(G408/I408,1)))</f>
        <v>0</v>
      </c>
      <c r="K408" s="15">
        <f>IF(F408="","",IF(F408=VLOOKUP(A408,スキル!$A:$K,11,0),"Ｍ",ROUND(H408-J408,0)))</f>
        <v>1</v>
      </c>
      <c r="L408" s="15">
        <f ca="1">IF(F408="","",IF(F408=VLOOKUP(A408,スキル!$A:$K,11,0),"Ａ",IF(F408=VLOOKUP(A408,スキル!$A:$K,11,0)-1,0,SUM(OFFSET(スキル!$A$2,MATCH(A408,スキル!$A$3:$A$1048576,0),F408+4,1,5-F408)))))</f>
        <v>27</v>
      </c>
      <c r="M408" s="15">
        <f ca="1">IF(F408="",VLOOKUP(A408,スキル!$A:$K,10,0),IF(F408=VLOOKUP(A408,スキル!$A:$K,11,0),"Ｘ",K408+L408))</f>
        <v>28</v>
      </c>
      <c r="N408" s="15">
        <f>IF(C408="イベ","-",VLOOKUP(A408,スキル!$A:$K,10,0)*IF(C408="ハピ",10000,30000))</f>
        <v>870000</v>
      </c>
      <c r="O408" s="15">
        <f t="shared" ca="1" si="1"/>
        <v>30000</v>
      </c>
      <c r="P408" s="15">
        <f ca="1">IF(C408="イベ","-",IF(F408=VLOOKUP(A408,スキル!$A:$K,11,0),0,IF(C408="ハピ",M408*10000,M408*30000)))</f>
        <v>840000</v>
      </c>
      <c r="Q408" s="15" t="str">
        <f>VLOOKUP(A408,スキル!$A$3:$M$1000,13,0)</f>
        <v>フィーバーがはじまり画面中央のツムをまとめて消すよ！</v>
      </c>
    </row>
    <row r="409" spans="1:17" ht="18" customHeight="1">
      <c r="A409" s="19">
        <v>407</v>
      </c>
      <c r="B409" s="20"/>
      <c r="C409" s="20" t="s">
        <v>49</v>
      </c>
      <c r="D409" s="20" t="s">
        <v>630</v>
      </c>
      <c r="E409" s="20" t="str">
        <f t="shared" si="0"/>
        <v>イベス</v>
      </c>
      <c r="F409" s="15">
        <v>3</v>
      </c>
      <c r="G409" s="15">
        <v>0</v>
      </c>
      <c r="H409" s="15" t="str">
        <f>IF(F409="","",IF(F409=VLOOKUP(A409,スキル!$A:$K,11,0),"ス",VLOOKUP(A409,スキル!$A:$J,F409+4,FALSE)))</f>
        <v>ス</v>
      </c>
      <c r="I409" s="15" t="str">
        <f>IF(F409="","",IF(F409=VLOOKUP(A409,スキル!$A:$K,11,0),"キ",100/H409))</f>
        <v>キ</v>
      </c>
      <c r="J409" s="15" t="str">
        <f>IF(F409="","",IF(F409=VLOOKUP(A409,スキル!$A:$K,11,0),"ル",ROUND(G409/I409,1)))</f>
        <v>ル</v>
      </c>
      <c r="K409" s="15" t="str">
        <f>IF(F409="","",IF(F409=VLOOKUP(A409,スキル!$A:$K,11,0),"Ｍ",ROUND(H409-J409,0)))</f>
        <v>Ｍ</v>
      </c>
      <c r="L409" s="15" t="str">
        <f ca="1">IF(F409="","",IF(F409=VLOOKUP(A409,スキル!$A:$K,11,0),"Ａ",IF(F409=VLOOKUP(A409,スキル!$A:$K,11,0)-1,0,SUM(OFFSET(スキル!$A$2,MATCH(A409,スキル!$A$3:$A$1048576,0),F409+4,1,5-F409)))))</f>
        <v>Ａ</v>
      </c>
      <c r="M409" s="15" t="str">
        <f>IF(F409="",VLOOKUP(A409,スキル!$A:$K,10,0),IF(F409=VLOOKUP(A409,スキル!$A:$K,11,0),"Ｘ",K409+L409))</f>
        <v>Ｘ</v>
      </c>
      <c r="N409" s="15" t="str">
        <f>IF(C409="イベ","-",VLOOKUP(A409,スキル!$A:$K,10,0)*IF(C409="ハピ",10000,30000))</f>
        <v>-</v>
      </c>
      <c r="O409" s="15" t="str">
        <f t="shared" si="1"/>
        <v>-</v>
      </c>
      <c r="P409" s="15" t="str">
        <f>IF(C409="イベ","-",IF(F409=VLOOKUP(A409,スキル!$A:$K,11,0),0,IF(C409="ハピ",M409*10000,M409*30000)))</f>
        <v>-</v>
      </c>
      <c r="Q409" s="15" t="str">
        <f>VLOOKUP(A409,スキル!$A$3:$M$1000,13,0)</f>
        <v>ランダムでボムが発生するよ！</v>
      </c>
    </row>
    <row r="410" spans="1:17" ht="18" customHeight="1">
      <c r="A410" s="13">
        <v>408</v>
      </c>
      <c r="B410" s="13">
        <v>104</v>
      </c>
      <c r="C410" s="14" t="s">
        <v>38</v>
      </c>
      <c r="D410" s="14" t="s">
        <v>631</v>
      </c>
      <c r="E410" s="8" t="str">
        <f t="shared" si="0"/>
        <v>常駐4</v>
      </c>
      <c r="F410" s="15">
        <v>3</v>
      </c>
      <c r="G410" s="15">
        <v>50</v>
      </c>
      <c r="H410" s="15">
        <f>IF(F410="","",IF(F410=VLOOKUP(A410,スキル!$A:$K,11,0),"ス",VLOOKUP(A410,スキル!$A:$J,F410+4,FALSE)))</f>
        <v>4</v>
      </c>
      <c r="I410" s="15">
        <f>IF(F410="","",IF(F410=VLOOKUP(A410,スキル!$A:$K,11,0),"キ",100/H410))</f>
        <v>25</v>
      </c>
      <c r="J410" s="15">
        <f>IF(F410="","",IF(F410=VLOOKUP(A410,スキル!$A:$K,11,0),"ル",ROUND(G410/I410,1)))</f>
        <v>2</v>
      </c>
      <c r="K410" s="15">
        <f>IF(F410="","",IF(F410=VLOOKUP(A410,スキル!$A:$K,11,0),"Ｍ",ROUND(H410-J410,0)))</f>
        <v>2</v>
      </c>
      <c r="L410" s="15">
        <f ca="1">IF(F410="","",IF(F410=VLOOKUP(A410,スキル!$A:$K,11,0),"Ａ",IF(F410=VLOOKUP(A410,スキル!$A:$K,11,0)-1,0,SUM(OFFSET(スキル!$A$2,MATCH(A410,スキル!$A$3:$A$1048576,0),F410+4,1,5-F410)))))</f>
        <v>24</v>
      </c>
      <c r="M410" s="15">
        <f ca="1">IF(F410="",VLOOKUP(A410,スキル!$A:$K,10,0),IF(F410=VLOOKUP(A410,スキル!$A:$K,11,0),"Ｘ",K410+L410))</f>
        <v>26</v>
      </c>
      <c r="N410" s="15">
        <f>IF(C410="イベ","-",VLOOKUP(A410,スキル!$A:$K,10,0)*IF(C410="ハピ",10000,30000))</f>
        <v>960000</v>
      </c>
      <c r="O410" s="15">
        <f t="shared" ca="1" si="1"/>
        <v>180000</v>
      </c>
      <c r="P410" s="15">
        <f ca="1">IF(C410="イベ","-",IF(F410=VLOOKUP(A410,スキル!$A:$K,11,0),0,IF(C410="ハピ",M410*10000,M410*30000)))</f>
        <v>780000</v>
      </c>
      <c r="Q410" s="15" t="str">
        <f>VLOOKUP(A410,スキル!$A$3:$M$1000,13,0)</f>
        <v>斜めライン状にツムを消すよ！</v>
      </c>
    </row>
    <row r="411" spans="1:17" ht="18" customHeight="1">
      <c r="A411" s="13">
        <v>409</v>
      </c>
      <c r="B411" s="13">
        <v>105</v>
      </c>
      <c r="C411" s="14" t="s">
        <v>38</v>
      </c>
      <c r="D411" s="14" t="s">
        <v>632</v>
      </c>
      <c r="E411" s="8" t="str">
        <f t="shared" si="0"/>
        <v>常駐8</v>
      </c>
      <c r="F411" s="15">
        <v>4</v>
      </c>
      <c r="G411" s="15">
        <v>0</v>
      </c>
      <c r="H411" s="15">
        <f>IF(F411="","",IF(F411=VLOOKUP(A411,スキル!$A:$K,11,0),"ス",VLOOKUP(A411,スキル!$A:$J,F411+4,FALSE)))</f>
        <v>8</v>
      </c>
      <c r="I411" s="15">
        <f>IF(F411="","",IF(F411=VLOOKUP(A411,スキル!$A:$K,11,0),"キ",100/H411))</f>
        <v>12.5</v>
      </c>
      <c r="J411" s="15">
        <f>IF(F411="","",IF(F411=VLOOKUP(A411,スキル!$A:$K,11,0),"ル",ROUND(G411/I411,1)))</f>
        <v>0</v>
      </c>
      <c r="K411" s="15">
        <f>IF(F411="","",IF(F411=VLOOKUP(A411,スキル!$A:$K,11,0),"Ｍ",ROUND(H411-J411,0)))</f>
        <v>8</v>
      </c>
      <c r="L411" s="15">
        <f ca="1">IF(F411="","",IF(F411=VLOOKUP(A411,スキル!$A:$K,11,0),"Ａ",IF(F411=VLOOKUP(A411,スキル!$A:$K,11,0)-1,0,SUM(OFFSET(スキル!$A$2,MATCH(A411,スキル!$A$3:$A$1048576,0),F411+4,1,5-F411)))))</f>
        <v>16</v>
      </c>
      <c r="M411" s="15">
        <f ca="1">IF(F411="",VLOOKUP(A411,スキル!$A:$K,10,0),IF(F411=VLOOKUP(A411,スキル!$A:$K,11,0),"Ｘ",K411+L411))</f>
        <v>24</v>
      </c>
      <c r="N411" s="15">
        <f>IF(C411="イベ","-",VLOOKUP(A411,スキル!$A:$K,10,0)*IF(C411="ハピ",10000,30000))</f>
        <v>960000</v>
      </c>
      <c r="O411" s="15">
        <f t="shared" ca="1" si="1"/>
        <v>240000</v>
      </c>
      <c r="P411" s="15">
        <f ca="1">IF(C411="イベ","-",IF(F411=VLOOKUP(A411,スキル!$A:$K,11,0),0,IF(C411="ハピ",M411*10000,M411*30000)))</f>
        <v>720000</v>
      </c>
      <c r="Q411" s="15" t="str">
        <f>VLOOKUP(A411,スキル!$A$3:$M$1000,13,0)</f>
        <v>ジグザグにツムを消すよ！</v>
      </c>
    </row>
    <row r="412" spans="1:17" ht="18" customHeight="1">
      <c r="A412" s="13">
        <v>410</v>
      </c>
      <c r="B412" s="14"/>
      <c r="C412" s="14" t="s">
        <v>46</v>
      </c>
      <c r="D412" s="14" t="s">
        <v>633</v>
      </c>
      <c r="E412" s="8" t="str">
        <f t="shared" si="0"/>
        <v>期間2</v>
      </c>
      <c r="F412" s="15">
        <v>2</v>
      </c>
      <c r="G412" s="15">
        <v>50</v>
      </c>
      <c r="H412" s="15">
        <f>IF(F412="","",IF(F412=VLOOKUP(A412,スキル!$A:$K,11,0),"ス",VLOOKUP(A412,スキル!$A:$J,F412+4,FALSE)))</f>
        <v>2</v>
      </c>
      <c r="I412" s="15">
        <f>IF(F412="","",IF(F412=VLOOKUP(A412,スキル!$A:$K,11,0),"キ",100/H412))</f>
        <v>50</v>
      </c>
      <c r="J412" s="15">
        <f>IF(F412="","",IF(F412=VLOOKUP(A412,スキル!$A:$K,11,0),"ル",ROUND(G412/I412,1)))</f>
        <v>1</v>
      </c>
      <c r="K412" s="15">
        <f>IF(F412="","",IF(F412=VLOOKUP(A412,スキル!$A:$K,11,0),"Ｍ",ROUND(H412-J412,0)))</f>
        <v>1</v>
      </c>
      <c r="L412" s="15">
        <f ca="1">IF(F412="","",IF(F412=VLOOKUP(A412,スキル!$A:$K,11,0),"Ａ",IF(F412=VLOOKUP(A412,スキル!$A:$K,11,0)-1,0,SUM(OFFSET(スキル!$A$2,MATCH(A412,スキル!$A$3:$A$1048576,0),F412+4,1,5-F412)))))</f>
        <v>28</v>
      </c>
      <c r="M412" s="15">
        <f ca="1">IF(F412="",VLOOKUP(A412,スキル!$A:$K,10,0),IF(F412=VLOOKUP(A412,スキル!$A:$K,11,0),"Ｘ",K412+L412))</f>
        <v>29</v>
      </c>
      <c r="N412" s="15">
        <f>IF(C412="イベ","-",VLOOKUP(A412,スキル!$A:$K,10,0)*IF(C412="ハピ",10000,30000))</f>
        <v>960000</v>
      </c>
      <c r="O412" s="15">
        <f t="shared" ca="1" si="1"/>
        <v>90000</v>
      </c>
      <c r="P412" s="15">
        <f ca="1">IF(C412="イベ","-",IF(F412=VLOOKUP(A412,スキル!$A:$K,11,0),0,IF(C412="ハピ",M412*10000,M412*30000)))</f>
        <v>870000</v>
      </c>
      <c r="Q412" s="15" t="str">
        <f>VLOOKUP(A412,スキル!$A$3:$M$1000,13,0)</f>
        <v>出てきたベルをタップ 周りのツムを消すよ！</v>
      </c>
    </row>
    <row r="413" spans="1:17" ht="18" customHeight="1">
      <c r="A413" s="13">
        <v>411</v>
      </c>
      <c r="B413" s="14"/>
      <c r="C413" s="14" t="s">
        <v>46</v>
      </c>
      <c r="D413" s="14" t="s">
        <v>635</v>
      </c>
      <c r="E413" s="8" t="str">
        <f t="shared" si="0"/>
        <v>期間1</v>
      </c>
      <c r="F413" s="15">
        <v>1</v>
      </c>
      <c r="G413" s="15">
        <v>0</v>
      </c>
      <c r="H413" s="15">
        <f>IF(F413="","",IF(F413=VLOOKUP(A413,スキル!$A:$K,11,0),"ス",VLOOKUP(A413,スキル!$A:$J,F413+4,FALSE)))</f>
        <v>1</v>
      </c>
      <c r="I413" s="15">
        <f>IF(F413="","",IF(F413=VLOOKUP(A413,スキル!$A:$K,11,0),"キ",100/H413))</f>
        <v>100</v>
      </c>
      <c r="J413" s="15">
        <f>IF(F413="","",IF(F413=VLOOKUP(A413,スキル!$A:$K,11,0),"ル",ROUND(G413/I413,1)))</f>
        <v>0</v>
      </c>
      <c r="K413" s="15">
        <f>IF(F413="","",IF(F413=VLOOKUP(A413,スキル!$A:$K,11,0),"Ｍ",ROUND(H413-J413,0)))</f>
        <v>1</v>
      </c>
      <c r="L413" s="15">
        <f ca="1">IF(F413="","",IF(F413=VLOOKUP(A413,スキル!$A:$K,11,0),"Ａ",IF(F413=VLOOKUP(A413,スキル!$A:$K,11,0)-1,0,SUM(OFFSET(スキル!$A$2,MATCH(A413,スキル!$A$3:$A$1048576,0),F413+4,1,5-F413)))))</f>
        <v>34</v>
      </c>
      <c r="M413" s="15">
        <f ca="1">IF(F413="",VLOOKUP(A413,スキル!$A:$K,10,0),IF(F413=VLOOKUP(A413,スキル!$A:$K,11,0),"Ｘ",K413+L413))</f>
        <v>35</v>
      </c>
      <c r="N413" s="15">
        <f>IF(C413="イベ","-",VLOOKUP(A413,スキル!$A:$K,10,0)*IF(C413="ハピ",10000,30000))</f>
        <v>1080000</v>
      </c>
      <c r="O413" s="15">
        <f t="shared" ca="1" si="1"/>
        <v>30000</v>
      </c>
      <c r="P413" s="15">
        <f ca="1">IF(C413="イベ","-",IF(F413=VLOOKUP(A413,スキル!$A:$K,11,0),0,IF(C413="ハピ",M413*10000,M413*30000)))</f>
        <v>1050000</v>
      </c>
      <c r="Q413" s="15" t="str">
        <f>VLOOKUP(A413,スキル!$A$3:$M$1000,13,0)</f>
        <v>画面下のツムをまとめて消すよ！</v>
      </c>
    </row>
    <row r="414" spans="1:17" ht="18" customHeight="1">
      <c r="A414" s="19">
        <v>412</v>
      </c>
      <c r="B414" s="20"/>
      <c r="C414" s="20" t="s">
        <v>49</v>
      </c>
      <c r="D414" s="20" t="s">
        <v>636</v>
      </c>
      <c r="E414" s="8" t="str">
        <f t="shared" si="0"/>
        <v>イベス</v>
      </c>
      <c r="F414" s="15">
        <v>4</v>
      </c>
      <c r="G414" s="15">
        <v>0</v>
      </c>
      <c r="H414" s="15" t="str">
        <f>IF(F414="","",IF(F414=VLOOKUP(A414,スキル!$A:$K,11,0),"ス",VLOOKUP(A414,スキル!$A:$J,F414+4,FALSE)))</f>
        <v>ス</v>
      </c>
      <c r="I414" s="15" t="str">
        <f>IF(F414="","",IF(F414=VLOOKUP(A414,スキル!$A:$K,11,0),"キ",100/H414))</f>
        <v>キ</v>
      </c>
      <c r="J414" s="15" t="str">
        <f>IF(F414="","",IF(F414=VLOOKUP(A414,スキル!$A:$K,11,0),"ル",ROUND(G414/I414,1)))</f>
        <v>ル</v>
      </c>
      <c r="K414" s="15" t="str">
        <f>IF(F414="","",IF(F414=VLOOKUP(A414,スキル!$A:$K,11,0),"Ｍ",ROUND(H414-J414,0)))</f>
        <v>Ｍ</v>
      </c>
      <c r="L414" s="15" t="str">
        <f ca="1">IF(F414="","",IF(F414=VLOOKUP(A414,スキル!$A:$K,11,0),"Ａ",IF(F414=VLOOKUP(A414,スキル!$A:$K,11,0)-1,0,SUM(OFFSET(スキル!$A$2,MATCH(A414,スキル!$A$3:$A$1048576,0),F414+4,1,5-F414)))))</f>
        <v>Ａ</v>
      </c>
      <c r="M414" s="15" t="str">
        <f>IF(F414="",VLOOKUP(A414,スキル!$A:$K,10,0),IF(F414=VLOOKUP(A414,スキル!$A:$K,11,0),"Ｘ",K414+L414))</f>
        <v>Ｘ</v>
      </c>
      <c r="N414" s="15" t="str">
        <f>IF(C414="イベ","-",VLOOKUP(A414,スキル!$A:$K,10,0)*IF(C414="ハピ",10000,30000))</f>
        <v>-</v>
      </c>
      <c r="O414" s="15" t="str">
        <f t="shared" si="1"/>
        <v>-</v>
      </c>
      <c r="P414" s="15" t="str">
        <f>IF(C414="イベ","-",IF(F414=VLOOKUP(A414,スキル!$A:$K,11,0),0,IF(C414="ハピ",M414*10000,M414*30000)))</f>
        <v>-</v>
      </c>
      <c r="Q414" s="15" t="str">
        <f>VLOOKUP(A414,スキル!$A$3:$M$1000,13,0)</f>
        <v>5色のコマをタップ 横ライン状にツムを消すよ！</v>
      </c>
    </row>
    <row r="415" spans="1:17" ht="18" customHeight="1">
      <c r="A415" s="13">
        <v>413</v>
      </c>
      <c r="B415" s="14"/>
      <c r="C415" s="14" t="s">
        <v>46</v>
      </c>
      <c r="D415" s="14" t="s">
        <v>638</v>
      </c>
      <c r="E415" s="8" t="str">
        <f t="shared" si="0"/>
        <v>期間</v>
      </c>
      <c r="F415" s="15"/>
      <c r="G415" s="15"/>
      <c r="H415" s="15" t="str">
        <f>IF(F415="","",IF(F415=VLOOKUP(A415,スキル!$A:$K,11,0),"ス",VLOOKUP(A415,スキル!$A:$J,F415+4,FALSE)))</f>
        <v/>
      </c>
      <c r="I415" s="15" t="str">
        <f>IF(F415="","",IF(F415=VLOOKUP(A415,スキル!$A:$K,11,0),"キ",100/H415))</f>
        <v/>
      </c>
      <c r="J415" s="15" t="str">
        <f>IF(F415="","",IF(F415=VLOOKUP(A415,スキル!$A:$K,11,0),"ル",ROUND(G415/I415,1)))</f>
        <v/>
      </c>
      <c r="K415" s="15" t="str">
        <f>IF(F415="","",IF(F415=VLOOKUP(A415,スキル!$A:$K,11,0),"Ｍ",ROUND(H415-J415,0)))</f>
        <v/>
      </c>
      <c r="L415" s="15" t="str">
        <f ca="1">IF(F415="","",IF(F415=VLOOKUP(A415,スキル!$A:$K,11,0),"Ａ",IF(F415=VLOOKUP(A415,スキル!$A:$K,11,0)-1,0,SUM(OFFSET(スキル!$A$2,MATCH(A415,スキル!$A$3:$A$1048576,0),F415+4,1,5-F415)))))</f>
        <v/>
      </c>
      <c r="M415" s="15">
        <f>IF(F415="",VLOOKUP(A415,スキル!$A:$K,10,0),IF(F415=VLOOKUP(A415,スキル!$A:$K,11,0),"Ｘ",K415+L415))</f>
        <v>36</v>
      </c>
      <c r="N415" s="15">
        <f>IF(C415="イベ","-",VLOOKUP(A415,スキル!$A:$K,10,0)*IF(C415="ハピ",10000,30000))</f>
        <v>1080000</v>
      </c>
      <c r="O415" s="15">
        <f t="shared" si="1"/>
        <v>0</v>
      </c>
      <c r="P415" s="15">
        <f>IF(C415="イベ","-",IF(F415=VLOOKUP(A415,スキル!$A:$K,11,0),0,IF(C415="ハピ",M415*10000,M415*30000)))</f>
        <v>1080000</v>
      </c>
      <c r="Q415" s="15" t="str">
        <f>VLOOKUP(A415,スキル!$A$3:$M$1000,13,0)</f>
        <v>2種類のスキルが使えるよ！</v>
      </c>
    </row>
    <row r="416" spans="1:17" ht="18" customHeight="1">
      <c r="A416" s="13">
        <v>414</v>
      </c>
      <c r="B416" s="14"/>
      <c r="C416" s="14" t="s">
        <v>46</v>
      </c>
      <c r="D416" s="14" t="s">
        <v>640</v>
      </c>
      <c r="E416" s="8" t="str">
        <f t="shared" si="0"/>
        <v>期間1</v>
      </c>
      <c r="F416" s="15">
        <v>1</v>
      </c>
      <c r="G416" s="15">
        <v>0</v>
      </c>
      <c r="H416" s="15">
        <f>IF(F416="","",IF(F416=VLOOKUP(A416,スキル!$A:$K,11,0),"ス",VLOOKUP(A416,スキル!$A:$J,F416+4,FALSE)))</f>
        <v>1</v>
      </c>
      <c r="I416" s="15">
        <f>IF(F416="","",IF(F416=VLOOKUP(A416,スキル!$A:$K,11,0),"キ",100/H416))</f>
        <v>100</v>
      </c>
      <c r="J416" s="15">
        <f>IF(F416="","",IF(F416=VLOOKUP(A416,スキル!$A:$K,11,0),"ル",ROUND(G416/I416,1)))</f>
        <v>0</v>
      </c>
      <c r="K416" s="15">
        <f>IF(F416="","",IF(F416=VLOOKUP(A416,スキル!$A:$K,11,0),"Ｍ",ROUND(H416-J416,0)))</f>
        <v>1</v>
      </c>
      <c r="L416" s="15">
        <f ca="1">IF(F416="","",IF(F416=VLOOKUP(A416,スキル!$A:$K,11,0),"Ａ",IF(F416=VLOOKUP(A416,スキル!$A:$K,11,0)-1,0,SUM(OFFSET(スキル!$A$2,MATCH(A416,スキル!$A$3:$A$1048576,0),F416+4,1,5-F416)))))</f>
        <v>34</v>
      </c>
      <c r="M416" s="15">
        <f ca="1">IF(F416="",VLOOKUP(A416,スキル!$A:$K,10,0),IF(F416=VLOOKUP(A416,スキル!$A:$K,11,0),"Ｘ",K416+L416))</f>
        <v>35</v>
      </c>
      <c r="N416" s="15">
        <f>IF(C416="イベ","-",VLOOKUP(A416,スキル!$A:$K,10,0)*IF(C416="ハピ",10000,30000))</f>
        <v>1080000</v>
      </c>
      <c r="O416" s="15">
        <f t="shared" ca="1" si="1"/>
        <v>30000</v>
      </c>
      <c r="P416" s="15">
        <f ca="1">IF(C416="イベ","-",IF(F416=VLOOKUP(A416,スキル!$A:$K,11,0),0,IF(C416="ハピ",M416*10000,M416*30000)))</f>
        <v>1050000</v>
      </c>
      <c r="Q416" s="15" t="str">
        <f>VLOOKUP(A416,スキル!$A$3:$M$1000,13,0)</f>
        <v>サークル状にツムを消して特别なボムがでるよ！</v>
      </c>
    </row>
    <row r="417" spans="1:17" ht="18" customHeight="1">
      <c r="A417" s="13">
        <v>415</v>
      </c>
      <c r="B417" s="14"/>
      <c r="C417" s="14" t="s">
        <v>46</v>
      </c>
      <c r="D417" s="14" t="s">
        <v>642</v>
      </c>
      <c r="E417" s="8" t="str">
        <f t="shared" si="0"/>
        <v>期間1</v>
      </c>
      <c r="F417" s="15">
        <v>1</v>
      </c>
      <c r="G417" s="15">
        <v>0</v>
      </c>
      <c r="H417" s="15">
        <f>IF(F417="","",IF(F417=VLOOKUP(A417,スキル!$A:$K,11,0),"ス",VLOOKUP(A417,スキル!$A:$J,F417+4,FALSE)))</f>
        <v>1</v>
      </c>
      <c r="I417" s="15">
        <f>IF(F417="","",IF(F417=VLOOKUP(A417,スキル!$A:$K,11,0),"キ",100/H417))</f>
        <v>100</v>
      </c>
      <c r="J417" s="15">
        <f>IF(F417="","",IF(F417=VLOOKUP(A417,スキル!$A:$K,11,0),"ル",ROUND(G417/I417,1)))</f>
        <v>0</v>
      </c>
      <c r="K417" s="15">
        <f>IF(F417="","",IF(F417=VLOOKUP(A417,スキル!$A:$K,11,0),"Ｍ",ROUND(H417-J417,0)))</f>
        <v>1</v>
      </c>
      <c r="L417" s="15">
        <f ca="1">IF(F417="","",IF(F417=VLOOKUP(A417,スキル!$A:$K,11,0),"Ａ",IF(F417=VLOOKUP(A417,スキル!$A:$K,11,0)-1,0,SUM(OFFSET(スキル!$A$2,MATCH(A417,スキル!$A$3:$A$1048576,0),F417+4,1,5-F417)))))</f>
        <v>30</v>
      </c>
      <c r="M417" s="15">
        <f ca="1">IF(F417="",VLOOKUP(A417,スキル!$A:$K,10,0),IF(F417=VLOOKUP(A417,スキル!$A:$K,11,0),"Ｘ",K417+L417))</f>
        <v>31</v>
      </c>
      <c r="N417" s="15">
        <f>IF(C417="イベ","-",VLOOKUP(A417,スキル!$A:$K,10,0)*IF(C417="ハピ",10000,30000))</f>
        <v>960000</v>
      </c>
      <c r="O417" s="15">
        <f t="shared" ca="1" si="1"/>
        <v>30000</v>
      </c>
      <c r="P417" s="15">
        <f ca="1">IF(C417="イベ","-",IF(F417=VLOOKUP(A417,スキル!$A:$K,11,0),0,IF(C417="ハピ",M417*10000,M417*30000)))</f>
        <v>930000</v>
      </c>
      <c r="Q417" s="15" t="str">
        <f>VLOOKUP(A417,スキル!$A$3:$M$1000,13,0)</f>
        <v>横ライン状にツムを消すよ！</v>
      </c>
    </row>
    <row r="418" spans="1:17" ht="18" customHeight="1">
      <c r="A418" s="13">
        <v>416</v>
      </c>
      <c r="B418" s="14"/>
      <c r="C418" s="14" t="s">
        <v>46</v>
      </c>
      <c r="D418" s="14" t="s">
        <v>643</v>
      </c>
      <c r="E418" s="8" t="str">
        <f t="shared" si="0"/>
        <v>期間1</v>
      </c>
      <c r="F418" s="15">
        <v>1</v>
      </c>
      <c r="G418" s="15">
        <v>0</v>
      </c>
      <c r="H418" s="15">
        <f>IF(F418="","",IF(F418=VLOOKUP(A418,スキル!$A:$K,11,0),"ス",VLOOKUP(A418,スキル!$A:$J,F418+4,FALSE)))</f>
        <v>1</v>
      </c>
      <c r="I418" s="15">
        <f>IF(F418="","",IF(F418=VLOOKUP(A418,スキル!$A:$K,11,0),"キ",100/H418))</f>
        <v>100</v>
      </c>
      <c r="J418" s="15">
        <f>IF(F418="","",IF(F418=VLOOKUP(A418,スキル!$A:$K,11,0),"ル",ROUND(G418/I418,1)))</f>
        <v>0</v>
      </c>
      <c r="K418" s="15">
        <f>IF(F418="","",IF(F418=VLOOKUP(A418,スキル!$A:$K,11,0),"Ｍ",ROUND(H418-J418,0)))</f>
        <v>1</v>
      </c>
      <c r="L418" s="15">
        <f ca="1">IF(F418="","",IF(F418=VLOOKUP(A418,スキル!$A:$K,11,0),"Ａ",IF(F418=VLOOKUP(A418,スキル!$A:$K,11,0)-1,0,SUM(OFFSET(スキル!$A$2,MATCH(A418,スキル!$A$3:$A$1048576,0),F418+4,1,5-F418)))))</f>
        <v>30</v>
      </c>
      <c r="M418" s="15">
        <f ca="1">IF(F418="",VLOOKUP(A418,スキル!$A:$K,10,0),IF(F418=VLOOKUP(A418,スキル!$A:$K,11,0),"Ｘ",K418+L418))</f>
        <v>31</v>
      </c>
      <c r="N418" s="15">
        <f>IF(C418="イベ","-",VLOOKUP(A418,スキル!$A:$K,10,0)*IF(C418="ハピ",10000,30000))</f>
        <v>960000</v>
      </c>
      <c r="O418" s="15">
        <f t="shared" ca="1" si="1"/>
        <v>30000</v>
      </c>
      <c r="P418" s="15">
        <f ca="1">IF(C418="イベ","-",IF(F418=VLOOKUP(A418,スキル!$A:$K,11,0),0,IF(C418="ハピ",M418*10000,M418*30000)))</f>
        <v>930000</v>
      </c>
      <c r="Q418" s="15" t="str">
        <f>VLOOKUP(A418,スキル!$A$3:$M$1000,13,0)</f>
        <v>斜め+縦ライン状にツムを消すよ！</v>
      </c>
    </row>
    <row r="419" spans="1:17" ht="18" customHeight="1">
      <c r="A419" s="13">
        <v>417</v>
      </c>
      <c r="B419" s="14"/>
      <c r="C419" s="14" t="s">
        <v>49</v>
      </c>
      <c r="D419" s="14" t="s">
        <v>645</v>
      </c>
      <c r="E419" s="8" t="str">
        <f t="shared" si="0"/>
        <v>イベ7</v>
      </c>
      <c r="F419" s="15">
        <v>3</v>
      </c>
      <c r="G419" s="15">
        <v>14</v>
      </c>
      <c r="H419" s="15">
        <f>IF(F419="","",IF(F419=VLOOKUP(A419,スキル!$A:$K,11,0),"ス",VLOOKUP(A419,スキル!$A:$J,F419+4,FALSE)))</f>
        <v>7</v>
      </c>
      <c r="I419" s="15">
        <f>IF(F419="","",IF(F419=VLOOKUP(A419,スキル!$A:$K,11,0),"キ",100/H419))</f>
        <v>14.285714285714286</v>
      </c>
      <c r="J419" s="15">
        <f>IF(F419="","",IF(F419=VLOOKUP(A419,スキル!$A:$K,11,0),"ル",ROUND(G419/I419,1)))</f>
        <v>1</v>
      </c>
      <c r="K419" s="15">
        <f>IF(F419="","",IF(F419=VLOOKUP(A419,スキル!$A:$K,11,0),"Ｍ",ROUND(H419-J419,0)))</f>
        <v>6</v>
      </c>
      <c r="L419" s="15">
        <f ca="1">IF(F419="","",IF(F419=VLOOKUP(A419,スキル!$A:$K,11,0),"Ａ",IF(F419=VLOOKUP(A419,スキル!$A:$K,11,0)-1,0,SUM(OFFSET(スキル!$A$2,MATCH(A419,スキル!$A$3:$A$1048576,0),F419+4,1,5-F419)))))</f>
        <v>0</v>
      </c>
      <c r="M419" s="15">
        <f ca="1">IF(F419="",VLOOKUP(A419,スキル!$A:$K,10,0),IF(F419=VLOOKUP(A419,スキル!$A:$K,11,0),"Ｘ",K419+L419))</f>
        <v>6</v>
      </c>
      <c r="N419" s="15" t="str">
        <f>IF(C419="イベ","-",VLOOKUP(A419,スキル!$A:$K,10,0)*IF(C419="ハピ",10000,30000))</f>
        <v>-</v>
      </c>
      <c r="O419" s="15" t="str">
        <f t="shared" si="1"/>
        <v>-</v>
      </c>
      <c r="P419" s="15" t="str">
        <f>IF(C419="イベ","-",IF(F419=VLOOKUP(A419,スキル!$A:$K,11,0),0,IF(C419="ハピ",M419*10000,M419*30000)))</f>
        <v>-</v>
      </c>
      <c r="Q419" s="15" t="str">
        <f>VLOOKUP(A419,スキル!$A$3:$M$1000,13,0)</f>
        <v>画面中央にツムをまとめて消すよ！</v>
      </c>
    </row>
    <row r="420" spans="1:17" ht="18" customHeight="1">
      <c r="A420" s="13">
        <v>418</v>
      </c>
      <c r="B420" s="13">
        <v>106</v>
      </c>
      <c r="C420" s="14" t="s">
        <v>38</v>
      </c>
      <c r="D420" s="14" t="s">
        <v>646</v>
      </c>
      <c r="E420" s="8" t="str">
        <f t="shared" si="0"/>
        <v>常駐2</v>
      </c>
      <c r="F420" s="15">
        <v>2</v>
      </c>
      <c r="G420" s="15">
        <v>50</v>
      </c>
      <c r="H420" s="15">
        <f>IF(F420="","",IF(F420=VLOOKUP(A420,スキル!$A:$K,11,0),"ス",VLOOKUP(A420,スキル!$A:$J,F420+4,FALSE)))</f>
        <v>2</v>
      </c>
      <c r="I420" s="15">
        <f>IF(F420="","",IF(F420=VLOOKUP(A420,スキル!$A:$K,11,0),"キ",100/H420))</f>
        <v>50</v>
      </c>
      <c r="J420" s="15">
        <f>IF(F420="","",IF(F420=VLOOKUP(A420,スキル!$A:$K,11,0),"ル",ROUND(G420/I420,1)))</f>
        <v>1</v>
      </c>
      <c r="K420" s="15">
        <f>IF(F420="","",IF(F420=VLOOKUP(A420,スキル!$A:$K,11,0),"Ｍ",ROUND(H420-J420,0)))</f>
        <v>1</v>
      </c>
      <c r="L420" s="15">
        <f ca="1">IF(F420="","",IF(F420=VLOOKUP(A420,スキル!$A:$K,11,0),"Ａ",IF(F420=VLOOKUP(A420,スキル!$A:$K,11,0)-1,0,SUM(OFFSET(スキル!$A$2,MATCH(A420,スキル!$A$3:$A$1048576,0),F420+4,1,5-F420)))))</f>
        <v>25</v>
      </c>
      <c r="M420" s="15">
        <f ca="1">IF(F420="",VLOOKUP(A420,スキル!$A:$K,10,0),IF(F420=VLOOKUP(A420,スキル!$A:$K,11,0),"Ｘ",K420+L420))</f>
        <v>26</v>
      </c>
      <c r="N420" s="15">
        <f>IF(C420="イベ","-",VLOOKUP(A420,スキル!$A:$K,10,0)*IF(C420="ハピ",10000,30000))</f>
        <v>870000</v>
      </c>
      <c r="O420" s="15">
        <f t="shared" ca="1" si="1"/>
        <v>90000</v>
      </c>
      <c r="P420" s="15">
        <f ca="1">IF(C420="イベ","-",IF(F420=VLOOKUP(A420,スキル!$A:$K,11,0),0,IF(C420="ハピ",M420*10000,M420*30000)))</f>
        <v>780000</v>
      </c>
      <c r="Q420" s="15" t="str">
        <f>VLOOKUP(A420,スキル!$A$3:$M$1000,13,0)</f>
        <v>画面中央+ランダムにツムを消すよ！</v>
      </c>
    </row>
    <row r="421" spans="1:17" ht="18" customHeight="1">
      <c r="A421" s="13">
        <v>419</v>
      </c>
      <c r="B421" s="13">
        <v>107</v>
      </c>
      <c r="C421" s="14" t="s">
        <v>38</v>
      </c>
      <c r="D421" s="14" t="s">
        <v>648</v>
      </c>
      <c r="E421" s="8" t="str">
        <f t="shared" si="0"/>
        <v>常駐2</v>
      </c>
      <c r="F421" s="15">
        <v>2</v>
      </c>
      <c r="G421" s="15">
        <v>50</v>
      </c>
      <c r="H421" s="15">
        <f>IF(F421="","",IF(F421=VLOOKUP(A421,スキル!$A:$K,11,0),"ス",VLOOKUP(A421,スキル!$A:$J,F421+4,FALSE)))</f>
        <v>2</v>
      </c>
      <c r="I421" s="15">
        <f>IF(F421="","",IF(F421=VLOOKUP(A421,スキル!$A:$K,11,0),"キ",100/H421))</f>
        <v>50</v>
      </c>
      <c r="J421" s="15">
        <f>IF(F421="","",IF(F421=VLOOKUP(A421,スキル!$A:$K,11,0),"ル",ROUND(G421/I421,1)))</f>
        <v>1</v>
      </c>
      <c r="K421" s="15">
        <f>IF(F421="","",IF(F421=VLOOKUP(A421,スキル!$A:$K,11,0),"Ｍ",ROUND(H421-J421,0)))</f>
        <v>1</v>
      </c>
      <c r="L421" s="15">
        <f ca="1">IF(F421="","",IF(F421=VLOOKUP(A421,スキル!$A:$K,11,0),"Ａ",IF(F421=VLOOKUP(A421,スキル!$A:$K,11,0)-1,0,SUM(OFFSET(スキル!$A$2,MATCH(A421,スキル!$A$3:$A$1048576,0),F421+4,1,5-F421)))))</f>
        <v>25</v>
      </c>
      <c r="M421" s="15">
        <f ca="1">IF(F421="",VLOOKUP(A421,スキル!$A:$K,10,0),IF(F421=VLOOKUP(A421,スキル!$A:$K,11,0),"Ｘ",K421+L421))</f>
        <v>26</v>
      </c>
      <c r="N421" s="15">
        <f>IF(C421="イベ","-",VLOOKUP(A421,スキル!$A:$K,10,0)*IF(C421="ハピ",10000,30000))</f>
        <v>870000</v>
      </c>
      <c r="O421" s="15">
        <f t="shared" ca="1" si="1"/>
        <v>90000</v>
      </c>
      <c r="P421" s="15">
        <f ca="1">IF(C421="イベ","-",IF(F421=VLOOKUP(A421,スキル!$A:$K,11,0),0,IF(C421="ハピ",M421*10000,M421*30000)))</f>
        <v>780000</v>
      </c>
      <c r="Q421" s="15" t="str">
        <f>VLOOKUP(A421,スキル!$A$3:$M$1000,13,0)</f>
        <v>横ライン状にツムを消すよ！</v>
      </c>
    </row>
    <row r="422" spans="1:17" ht="18" customHeight="1">
      <c r="A422" s="13">
        <v>420</v>
      </c>
      <c r="B422" s="14"/>
      <c r="C422" s="14" t="s">
        <v>46</v>
      </c>
      <c r="D422" s="14" t="s">
        <v>649</v>
      </c>
      <c r="E422" s="8" t="str">
        <f t="shared" si="0"/>
        <v>期間1</v>
      </c>
      <c r="F422" s="15">
        <v>1</v>
      </c>
      <c r="G422" s="15">
        <v>0</v>
      </c>
      <c r="H422" s="15">
        <f>IF(F422="","",IF(F422=VLOOKUP(A422,スキル!$A:$K,11,0),"ス",VLOOKUP(A422,スキル!$A:$J,F422+4,FALSE)))</f>
        <v>1</v>
      </c>
      <c r="I422" s="15">
        <f>IF(F422="","",IF(F422=VLOOKUP(A422,スキル!$A:$K,11,0),"キ",100/H422))</f>
        <v>100</v>
      </c>
      <c r="J422" s="15">
        <f>IF(F422="","",IF(F422=VLOOKUP(A422,スキル!$A:$K,11,0),"ル",ROUND(G422/I422,1)))</f>
        <v>0</v>
      </c>
      <c r="K422" s="15">
        <f>IF(F422="","",IF(F422=VLOOKUP(A422,スキル!$A:$K,11,0),"Ｍ",ROUND(H422-J422,0)))</f>
        <v>1</v>
      </c>
      <c r="L422" s="15">
        <f ca="1">IF(F422="","",IF(F422=VLOOKUP(A422,スキル!$A:$K,11,0),"Ａ",IF(F422=VLOOKUP(A422,スキル!$A:$K,11,0)-1,0,SUM(OFFSET(スキル!$A$2,MATCH(A422,スキル!$A$3:$A$1048576,0),F422+4,1,5-F422)))))</f>
        <v>30</v>
      </c>
      <c r="M422" s="15">
        <f ca="1">IF(F422="",VLOOKUP(A422,スキル!$A:$K,10,0),IF(F422=VLOOKUP(A422,スキル!$A:$K,11,0),"Ｘ",K422+L422))</f>
        <v>31</v>
      </c>
      <c r="N422" s="15">
        <f>IF(C422="イベ","-",VLOOKUP(A422,スキル!$A:$K,10,0)*IF(C422="ハピ",10000,30000))</f>
        <v>960000</v>
      </c>
      <c r="O422" s="15">
        <f t="shared" ca="1" si="1"/>
        <v>30000</v>
      </c>
      <c r="P422" s="15">
        <f ca="1">IF(C422="イベ","-",IF(F422=VLOOKUP(A422,スキル!$A:$K,11,0),0,IF(C422="ハピ",M422*10000,M422*30000)))</f>
        <v>930000</v>
      </c>
      <c r="Q422" s="15" t="str">
        <f>VLOOKUP(A422,スキル!$A$3:$M$1000,13,0)</f>
        <v>ランダムで何度かツムを消すよ！</v>
      </c>
    </row>
    <row r="423" spans="1:17" ht="18" customHeight="1">
      <c r="A423" s="13">
        <v>421</v>
      </c>
      <c r="B423" s="13">
        <v>108</v>
      </c>
      <c r="C423" s="14" t="s">
        <v>38</v>
      </c>
      <c r="D423" s="14" t="s">
        <v>651</v>
      </c>
      <c r="E423" s="8" t="str">
        <f t="shared" si="0"/>
        <v>常駐4</v>
      </c>
      <c r="F423" s="15">
        <v>3</v>
      </c>
      <c r="G423" s="15">
        <v>50</v>
      </c>
      <c r="H423" s="15">
        <f>IF(F423="","",IF(F423=VLOOKUP(A423,スキル!$A:$K,11,0),"ス",VLOOKUP(A423,スキル!$A:$J,F423+4,FALSE)))</f>
        <v>4</v>
      </c>
      <c r="I423" s="15">
        <f>IF(F423="","",IF(F423=VLOOKUP(A423,スキル!$A:$K,11,0),"キ",100/H423))</f>
        <v>25</v>
      </c>
      <c r="J423" s="15">
        <f>IF(F423="","",IF(F423=VLOOKUP(A423,スキル!$A:$K,11,0),"ル",ROUND(G423/I423,1)))</f>
        <v>2</v>
      </c>
      <c r="K423" s="15">
        <f>IF(F423="","",IF(F423=VLOOKUP(A423,スキル!$A:$K,11,0),"Ｍ",ROUND(H423-J423,0)))</f>
        <v>2</v>
      </c>
      <c r="L423" s="15">
        <f ca="1">IF(F423="","",IF(F423=VLOOKUP(A423,スキル!$A:$K,11,0),"Ａ",IF(F423=VLOOKUP(A423,スキル!$A:$K,11,0)-1,0,SUM(OFFSET(スキル!$A$2,MATCH(A423,スキル!$A$3:$A$1048576,0),F423+4,1,5-F423)))))</f>
        <v>21</v>
      </c>
      <c r="M423" s="15">
        <f ca="1">IF(F423="",VLOOKUP(A423,スキル!$A:$K,10,0),IF(F423=VLOOKUP(A423,スキル!$A:$K,11,0),"Ｘ",K423+L423))</f>
        <v>23</v>
      </c>
      <c r="N423" s="15">
        <f>IF(C423="イベ","-",VLOOKUP(A423,スキル!$A:$K,10,0)*IF(C423="ハピ",10000,30000))</f>
        <v>870000</v>
      </c>
      <c r="O423" s="15">
        <f t="shared" ca="1" si="1"/>
        <v>180000</v>
      </c>
      <c r="P423" s="15">
        <f ca="1">IF(C423="イベ","-",IF(F423=VLOOKUP(A423,スキル!$A:$K,11,0),0,IF(C423="ハピ",M423*10000,M423*30000)))</f>
        <v>690000</v>
      </c>
      <c r="Q423" s="15" t="str">
        <f>VLOOKUP(A423,スキル!$A$3:$M$1000,13,0)</f>
        <v>高得点イズマがでるよ　つなぐと周りのツムも消すよ！</v>
      </c>
    </row>
    <row r="424" spans="1:17" ht="18" customHeight="1">
      <c r="A424" s="13">
        <v>422</v>
      </c>
      <c r="B424" s="14"/>
      <c r="C424" s="14" t="s">
        <v>46</v>
      </c>
      <c r="D424" s="14" t="s">
        <v>653</v>
      </c>
      <c r="E424" s="8" t="str">
        <f t="shared" si="0"/>
        <v>期間</v>
      </c>
      <c r="F424" s="15"/>
      <c r="G424" s="15"/>
      <c r="H424" s="15" t="str">
        <f>IF(F424="","",IF(F424=VLOOKUP(A424,スキル!$A:$K,11,0),"ス",VLOOKUP(A424,スキル!$A:$J,F424+4,FALSE)))</f>
        <v/>
      </c>
      <c r="I424" s="15" t="str">
        <f>IF(F424="","",IF(F424=VLOOKUP(A424,スキル!$A:$K,11,0),"キ",100/H424))</f>
        <v/>
      </c>
      <c r="J424" s="15" t="str">
        <f>IF(F424="","",IF(F424=VLOOKUP(A424,スキル!$A:$K,11,0),"ル",ROUND(G424/I424,1)))</f>
        <v/>
      </c>
      <c r="K424" s="15" t="str">
        <f>IF(F424="","",IF(F424=VLOOKUP(A424,スキル!$A:$K,11,0),"Ｍ",ROUND(H424-J424,0)))</f>
        <v/>
      </c>
      <c r="L424" s="15" t="str">
        <f ca="1">IF(F424="","",IF(F424=VLOOKUP(A424,スキル!$A:$K,11,0),"Ａ",IF(F424=VLOOKUP(A424,スキル!$A:$K,11,0)-1,0,SUM(OFFSET(スキル!$A$2,MATCH(A424,スキル!$A$3:$A$1048576,0),F424+4,1,5-F424)))))</f>
        <v/>
      </c>
      <c r="M424" s="15">
        <f>IF(F424="",VLOOKUP(A424,スキル!$A:$K,10,0),IF(F424=VLOOKUP(A424,スキル!$A:$K,11,0),"Ｘ",K424+L424))</f>
        <v>36</v>
      </c>
      <c r="N424" s="15">
        <f>IF(C424="イベ","-",VLOOKUP(A424,スキル!$A:$K,10,0)*IF(C424="ハピ",10000,30000))</f>
        <v>1080000</v>
      </c>
      <c r="O424" s="15">
        <f t="shared" si="1"/>
        <v>0</v>
      </c>
      <c r="P424" s="15">
        <f>IF(C424="イベ","-",IF(F424=VLOOKUP(A424,スキル!$A:$K,11,0),0,IF(C424="ハピ",M424*10000,M424*30000)))</f>
        <v>1080000</v>
      </c>
      <c r="Q424" s="15" t="str">
        <f>VLOOKUP(A424,スキル!$A$3:$M$1000,13,0)</f>
        <v>2種類のスキルが使えるよ！</v>
      </c>
    </row>
    <row r="425" spans="1:17" ht="18" customHeight="1">
      <c r="A425" s="9">
        <v>423</v>
      </c>
      <c r="C425" s="14" t="s">
        <v>46</v>
      </c>
      <c r="D425" s="15" t="s">
        <v>654</v>
      </c>
      <c r="E425" s="8" t="str">
        <f t="shared" si="0"/>
        <v>期間1</v>
      </c>
      <c r="F425" s="15">
        <v>1</v>
      </c>
      <c r="G425" s="15">
        <v>0</v>
      </c>
      <c r="H425" s="15">
        <f>IF(F425="","",IF(F425=VLOOKUP(A425,スキル!$A:$K,11,0),"ス",VLOOKUP(A425,スキル!$A:$J,F425+4,FALSE)))</f>
        <v>1</v>
      </c>
      <c r="I425" s="15">
        <f>IF(F425="","",IF(F425=VLOOKUP(A425,スキル!$A:$K,11,0),"キ",100/H425))</f>
        <v>100</v>
      </c>
      <c r="J425" s="15">
        <f>IF(F425="","",IF(F425=VLOOKUP(A425,スキル!$A:$K,11,0),"ル",ROUND(G425/I425,1)))</f>
        <v>0</v>
      </c>
      <c r="K425" s="15">
        <f>IF(F425="","",IF(F425=VLOOKUP(A425,スキル!$A:$K,11,0),"Ｍ",ROUND(H425-J425,0)))</f>
        <v>1</v>
      </c>
      <c r="L425" s="15">
        <f ca="1">IF(F425="","",IF(F425=VLOOKUP(A425,スキル!$A:$K,11,0),"Ａ",IF(F425=VLOOKUP(A425,スキル!$A:$K,11,0)-1,0,SUM(OFFSET(スキル!$A$2,MATCH(A425,スキル!$A$3:$A$1048576,0),F425+4,1,5-F425)))))</f>
        <v>30</v>
      </c>
      <c r="M425" s="15">
        <f ca="1">IF(F425="",VLOOKUP(A425,スキル!$A:$K,10,0),IF(F425=VLOOKUP(A425,スキル!$A:$K,11,0),"Ｘ",K425+L425))</f>
        <v>31</v>
      </c>
      <c r="N425" s="15">
        <f>IF(C425="イベ","-",VLOOKUP(A425,スキル!$A:$K,10,0)*IF(C425="ハピ",10000,30000))</f>
        <v>960000</v>
      </c>
      <c r="O425" s="15">
        <f t="shared" ca="1" si="1"/>
        <v>30000</v>
      </c>
      <c r="P425" s="15">
        <f ca="1">IF(C425="イベ","-",IF(F425=VLOOKUP(A425,スキル!$A:$K,11,0),0,IF(C425="ハピ",M425*10000,M425*30000)))</f>
        <v>930000</v>
      </c>
      <c r="Q425" s="15" t="str">
        <f>VLOOKUP(A425,スキル!$A$3:$M$1000,13,0)</f>
        <v>縦ライン状にツムを消すよ！</v>
      </c>
    </row>
    <row r="426" spans="1:17" ht="18" customHeight="1">
      <c r="A426" s="9">
        <v>424</v>
      </c>
      <c r="B426" s="9">
        <v>109</v>
      </c>
      <c r="C426" s="14" t="s">
        <v>38</v>
      </c>
      <c r="D426" s="9" t="s">
        <v>655</v>
      </c>
      <c r="E426" s="8" t="str">
        <f t="shared" si="0"/>
        <v>常駐4</v>
      </c>
      <c r="F426" s="15">
        <v>3</v>
      </c>
      <c r="G426" s="15">
        <v>25</v>
      </c>
      <c r="H426" s="15">
        <f>IF(F426="","",IF(F426=VLOOKUP(A426,スキル!$A:$K,11,0),"ス",VLOOKUP(A426,スキル!$A:$J,F426+4,FALSE)))</f>
        <v>4</v>
      </c>
      <c r="I426" s="15">
        <f>IF(F426="","",IF(F426=VLOOKUP(A426,スキル!$A:$K,11,0),"キ",100/H426))</f>
        <v>25</v>
      </c>
      <c r="J426" s="15">
        <f>IF(F426="","",IF(F426=VLOOKUP(A426,スキル!$A:$K,11,0),"ル",ROUND(G426/I426,1)))</f>
        <v>1</v>
      </c>
      <c r="K426" s="15">
        <f>IF(F426="","",IF(F426=VLOOKUP(A426,スキル!$A:$K,11,0),"Ｍ",ROUND(H426-J426,0)))</f>
        <v>3</v>
      </c>
      <c r="L426" s="15">
        <f ca="1">IF(F426="","",IF(F426=VLOOKUP(A426,スキル!$A:$K,11,0),"Ａ",IF(F426=VLOOKUP(A426,スキル!$A:$K,11,0)-1,0,SUM(OFFSET(スキル!$A$2,MATCH(A426,スキル!$A$3:$A$1048576,0),F426+4,1,5-F426)))))</f>
        <v>21</v>
      </c>
      <c r="M426" s="15">
        <f ca="1">IF(F426="",VLOOKUP(A426,スキル!$A:$K,10,0),IF(F426=VLOOKUP(A426,スキル!$A:$K,11,0),"Ｘ",K426+L426))</f>
        <v>24</v>
      </c>
      <c r="N426" s="15">
        <f>IF(C426="イベ","-",VLOOKUP(A426,スキル!$A:$K,10,0)*IF(C426="ハピ",10000,30000))</f>
        <v>870000</v>
      </c>
      <c r="O426" s="15">
        <f t="shared" ca="1" si="1"/>
        <v>150000</v>
      </c>
      <c r="P426" s="15">
        <f ca="1">IF(C426="イベ","-",IF(F426=VLOOKUP(A426,スキル!$A:$K,11,0),0,IF(C426="ハピ",M426*10000,M426*30000)))</f>
        <v>720000</v>
      </c>
      <c r="Q426" s="15" t="str">
        <f>VLOOKUP(A426,スキル!$A$3:$M$1000,13,0)</f>
        <v>縦+斜めライン状+ランダムにツムを消すよ！</v>
      </c>
    </row>
    <row r="427" spans="1:17" ht="18" customHeight="1">
      <c r="A427" s="9">
        <v>425</v>
      </c>
      <c r="C427" s="14" t="s">
        <v>46</v>
      </c>
      <c r="D427" s="9" t="s">
        <v>706</v>
      </c>
      <c r="E427" s="8" t="str">
        <f t="shared" si="0"/>
        <v>期間1</v>
      </c>
      <c r="F427" s="15">
        <v>1</v>
      </c>
      <c r="G427" s="15">
        <v>0</v>
      </c>
      <c r="H427" s="15">
        <f>IF(F427="","",IF(F427=VLOOKUP(A427,スキル!$A:$K,11,0),"ス",VLOOKUP(A427,スキル!$A:$J,F427+4,FALSE)))</f>
        <v>1</v>
      </c>
      <c r="I427" s="15">
        <f>IF(F427="","",IF(F427=VLOOKUP(A427,スキル!$A:$K,11,0),"キ",100/H427))</f>
        <v>100</v>
      </c>
      <c r="J427" s="15">
        <f>IF(F427="","",IF(F427=VLOOKUP(A427,スキル!$A:$K,11,0),"ル",ROUND(G427/I427,1)))</f>
        <v>0</v>
      </c>
      <c r="K427" s="15">
        <f>IF(F427="","",IF(F427=VLOOKUP(A427,スキル!$A:$K,11,0),"Ｍ",ROUND(H427-J427,0)))</f>
        <v>1</v>
      </c>
      <c r="L427" s="15">
        <f ca="1">IF(F427="","",IF(F427=VLOOKUP(A427,スキル!$A:$K,11,0),"Ａ",IF(F427=VLOOKUP(A427,スキル!$A:$K,11,0)-1,0,SUM(OFFSET(スキル!$A$2,MATCH(A427,スキル!$A$3:$A$1048576,0),F427+4,1,5-F427)))))</f>
        <v>30</v>
      </c>
      <c r="M427" s="15">
        <f ca="1">IF(F427="",VLOOKUP(A427,スキル!$A:$K,10,0),IF(F427=VLOOKUP(A427,スキル!$A:$K,11,0),"Ｘ",K427+L427))</f>
        <v>31</v>
      </c>
      <c r="N427" s="15">
        <f>IF(C427="イベ","-",VLOOKUP(A427,スキル!$A:$K,10,0)*IF(C427="ハピ",10000,30000))</f>
        <v>960000</v>
      </c>
      <c r="O427" s="15">
        <f t="shared" ca="1" si="1"/>
        <v>30000</v>
      </c>
      <c r="P427" s="15">
        <f ca="1">IF(C427="イベ","-",IF(F427=VLOOKUP(A427,スキル!$A:$K,11,0),0,IF(C427="ハピ",M427*10000,M427*30000)))</f>
        <v>930000</v>
      </c>
      <c r="Q427" s="15" t="str">
        <f>VLOOKUP(A427,スキル!$A$3:$M$1000,13,0)</f>
        <v>ランダムでツムを消すよ！</v>
      </c>
    </row>
    <row r="428" spans="1:17" ht="18" customHeight="1">
      <c r="A428" s="9">
        <v>426</v>
      </c>
      <c r="C428" s="14" t="s">
        <v>46</v>
      </c>
      <c r="D428" s="9" t="s">
        <v>707</v>
      </c>
      <c r="E428" s="8" t="str">
        <f t="shared" si="0"/>
        <v>期間2</v>
      </c>
      <c r="F428" s="15">
        <v>2</v>
      </c>
      <c r="G428" s="15">
        <v>0</v>
      </c>
      <c r="H428" s="15">
        <f>IF(F428="","",IF(F428=VLOOKUP(A428,スキル!$A:$K,11,0),"ス",VLOOKUP(A428,スキル!$A:$J,F428+4,FALSE)))</f>
        <v>2</v>
      </c>
      <c r="I428" s="15">
        <f>IF(F428="","",IF(F428=VLOOKUP(A428,スキル!$A:$K,11,0),"キ",100/H428))</f>
        <v>50</v>
      </c>
      <c r="J428" s="15">
        <f>IF(F428="","",IF(F428=VLOOKUP(A428,スキル!$A:$K,11,0),"ル",ROUND(G428/I428,1)))</f>
        <v>0</v>
      </c>
      <c r="K428" s="15">
        <f>IF(F428="","",IF(F428=VLOOKUP(A428,スキル!$A:$K,11,0),"Ｍ",ROUND(H428-J428,0)))</f>
        <v>2</v>
      </c>
      <c r="L428" s="15">
        <f ca="1">IF(F428="","",IF(F428=VLOOKUP(A428,スキル!$A:$K,11,0),"Ａ",IF(F428=VLOOKUP(A428,スキル!$A:$K,11,0)-1,0,SUM(OFFSET(スキル!$A$2,MATCH(A428,スキル!$A$3:$A$1048576,0),F428+4,1,5-F428)))))</f>
        <v>28</v>
      </c>
      <c r="M428" s="15">
        <f ca="1">IF(F428="",VLOOKUP(A428,スキル!$A:$K,10,0),IF(F428=VLOOKUP(A428,スキル!$A:$K,11,0),"Ｘ",K428+L428))</f>
        <v>30</v>
      </c>
      <c r="N428" s="15">
        <f>IF(C428="イベ","-",VLOOKUP(A428,スキル!$A:$K,10,0)*IF(C428="ハピ",10000,30000))</f>
        <v>960000</v>
      </c>
      <c r="O428" s="15">
        <f t="shared" ca="1" si="1"/>
        <v>60000</v>
      </c>
      <c r="P428" s="15">
        <f ca="1">IF(C428="イベ","-",IF(F428=VLOOKUP(A428,スキル!$A:$K,11,0),0,IF(C428="ハピ",M428*10000,M428*30000)))</f>
        <v>900000</v>
      </c>
      <c r="Q428" s="15" t="str">
        <f>VLOOKUP(A428,スキル!$A$3:$M$1000,13,0)</f>
        <v>数ヶ所でまとまってツムを消すよ！</v>
      </c>
    </row>
    <row r="429" spans="1:17" ht="18" customHeight="1">
      <c r="A429" s="9">
        <v>427</v>
      </c>
      <c r="C429" s="14" t="s">
        <v>46</v>
      </c>
      <c r="D429" s="9" t="s">
        <v>708</v>
      </c>
      <c r="E429" s="8" t="str">
        <f t="shared" si="0"/>
        <v>期間2</v>
      </c>
      <c r="F429" s="15">
        <v>2</v>
      </c>
      <c r="G429" s="15">
        <v>0</v>
      </c>
      <c r="H429" s="15">
        <f>IF(F429="","",IF(F429=VLOOKUP(A429,スキル!$A:$K,11,0),"ス",VLOOKUP(A429,スキル!$A:$J,F429+4,FALSE)))</f>
        <v>2</v>
      </c>
      <c r="I429" s="15">
        <f>IF(F429="","",IF(F429=VLOOKUP(A429,スキル!$A:$K,11,0),"キ",100/H429))</f>
        <v>50</v>
      </c>
      <c r="J429" s="15">
        <f>IF(F429="","",IF(F429=VLOOKUP(A429,スキル!$A:$K,11,0),"ル",ROUND(G429/I429,1)))</f>
        <v>0</v>
      </c>
      <c r="K429" s="15">
        <f>IF(F429="","",IF(F429=VLOOKUP(A429,スキル!$A:$K,11,0),"Ｍ",ROUND(H429-J429,0)))</f>
        <v>2</v>
      </c>
      <c r="L429" s="15">
        <f ca="1">IF(F429="","",IF(F429=VLOOKUP(A429,スキル!$A:$K,11,0),"Ａ",IF(F429=VLOOKUP(A429,スキル!$A:$K,11,0)-1,0,SUM(OFFSET(スキル!$A$2,MATCH(A429,スキル!$A$3:$A$1048576,0),F429+4,1,5-F429)))))</f>
        <v>32</v>
      </c>
      <c r="M429" s="15">
        <f ca="1">IF(F429="",VLOOKUP(A429,スキル!$A:$K,10,0),IF(F429=VLOOKUP(A429,スキル!$A:$K,11,0),"Ｘ",K429+L429))</f>
        <v>34</v>
      </c>
      <c r="N429" s="15">
        <f>IF(C429="イベ","-",VLOOKUP(A429,スキル!$A:$K,10,0)*IF(C429="ハピ",10000,30000))</f>
        <v>1080000</v>
      </c>
      <c r="O429" s="15">
        <f t="shared" ca="1" si="1"/>
        <v>60000</v>
      </c>
      <c r="P429" s="15">
        <f ca="1">IF(C429="イベ","-",IF(F429=VLOOKUP(A429,スキル!$A:$K,11,0),0,IF(C429="ハピ",M429*10000,M429*30000)))</f>
        <v>1020000</v>
      </c>
      <c r="Q429" s="15" t="str">
        <f>VLOOKUP(A429,スキル!$A$3:$M$1000,13,0)</f>
        <v>ランダムでボムが発生するよ！</v>
      </c>
    </row>
    <row r="430" spans="1:17" ht="18" customHeight="1">
      <c r="A430" s="9">
        <v>428</v>
      </c>
      <c r="B430" s="9">
        <v>110</v>
      </c>
      <c r="C430" s="14" t="s">
        <v>38</v>
      </c>
      <c r="D430" s="9" t="s">
        <v>709</v>
      </c>
      <c r="E430" s="8" t="str">
        <f t="shared" si="0"/>
        <v>常駐1</v>
      </c>
      <c r="F430" s="15">
        <v>1</v>
      </c>
      <c r="G430" s="15">
        <v>0</v>
      </c>
      <c r="H430" s="15">
        <f>IF(F430="","",IF(F430=VLOOKUP(A430,スキル!$A:$K,11,0),"ス",VLOOKUP(A430,スキル!$A:$J,F430+4,FALSE)))</f>
        <v>1</v>
      </c>
      <c r="I430" s="15">
        <f>IF(F430="","",IF(F430=VLOOKUP(A430,スキル!$A:$K,11,0),"キ",100/H430))</f>
        <v>100</v>
      </c>
      <c r="J430" s="15">
        <f>IF(F430="","",IF(F430=VLOOKUP(A430,スキル!$A:$K,11,0),"ル",ROUND(G430/I430,1)))</f>
        <v>0</v>
      </c>
      <c r="K430" s="15">
        <f>IF(F430="","",IF(F430=VLOOKUP(A430,スキル!$A:$K,11,0),"Ｍ",ROUND(H430-J430,0)))</f>
        <v>1</v>
      </c>
      <c r="L430" s="15">
        <f ca="1">IF(F430="","",IF(F430=VLOOKUP(A430,スキル!$A:$K,11,0),"Ａ",IF(F430=VLOOKUP(A430,スキル!$A:$K,11,0)-1,0,SUM(OFFSET(スキル!$A$2,MATCH(A430,スキル!$A$3:$A$1048576,0),F430+4,1,5-F430)))))</f>
        <v>34</v>
      </c>
      <c r="M430" s="15">
        <f ca="1">IF(F430="",VLOOKUP(A430,スキル!$A:$K,10,0),IF(F430=VLOOKUP(A430,スキル!$A:$K,11,0),"Ｘ",K430+L430))</f>
        <v>35</v>
      </c>
      <c r="N430" s="15">
        <f>IF(C430="イベ","-",VLOOKUP(A430,スキル!$A:$K,10,0)*IF(C430="ハピ",10000,30000))</f>
        <v>1080000</v>
      </c>
      <c r="O430" s="15">
        <f t="shared" ca="1" si="1"/>
        <v>30000</v>
      </c>
      <c r="P430" s="15">
        <f ca="1">IF(C430="イベ","-",IF(F430=VLOOKUP(A430,スキル!$A:$K,11,0),0,IF(C430="ハピ",M430*10000,M430*30000)))</f>
        <v>1050000</v>
      </c>
      <c r="Q430" s="15" t="str">
        <f>VLOOKUP(A430,スキル!$A$3:$M$1000,13,0)</f>
        <v>ジグザクにツムを消すよ！</v>
      </c>
    </row>
    <row r="431" spans="1:17" ht="18" customHeight="1">
      <c r="A431" s="9">
        <v>429</v>
      </c>
      <c r="B431" s="9">
        <v>111</v>
      </c>
      <c r="C431" s="14" t="s">
        <v>38</v>
      </c>
      <c r="D431" s="9" t="s">
        <v>711</v>
      </c>
      <c r="E431" s="8" t="str">
        <f t="shared" si="0"/>
        <v>常駐1</v>
      </c>
      <c r="F431" s="15">
        <v>1</v>
      </c>
      <c r="G431" s="15">
        <v>0</v>
      </c>
      <c r="H431" s="15">
        <f>IF(F431="","",IF(F431=VLOOKUP(A431,スキル!$A:$K,11,0),"ス",VLOOKUP(A431,スキル!$A:$J,F431+4,FALSE)))</f>
        <v>1</v>
      </c>
      <c r="I431" s="15">
        <f>IF(F431="","",IF(F431=VLOOKUP(A431,スキル!$A:$K,11,0),"キ",100/H431))</f>
        <v>100</v>
      </c>
      <c r="J431" s="15">
        <f>IF(F431="","",IF(F431=VLOOKUP(A431,スキル!$A:$K,11,0),"ル",ROUND(G431/I431,1)))</f>
        <v>0</v>
      </c>
      <c r="K431" s="15">
        <f>IF(F431="","",IF(F431=VLOOKUP(A431,スキル!$A:$K,11,0),"Ｍ",ROUND(H431-J431,0)))</f>
        <v>1</v>
      </c>
      <c r="L431" s="15">
        <f ca="1">IF(F431="","",IF(F431=VLOOKUP(A431,スキル!$A:$K,11,0),"Ａ",IF(F431=VLOOKUP(A431,スキル!$A:$K,11,0)-1,0,SUM(OFFSET(スキル!$A$2,MATCH(A431,スキル!$A$3:$A$1048576,0),F431+4,1,5-F431)))))</f>
        <v>30</v>
      </c>
      <c r="M431" s="15">
        <f ca="1">IF(F431="",VLOOKUP(A431,スキル!$A:$K,10,0),IF(F431=VLOOKUP(A431,スキル!$A:$K,11,0),"Ｘ",K431+L431))</f>
        <v>31</v>
      </c>
      <c r="N431" s="15">
        <f>IF(C431="イベ","-",VLOOKUP(A431,スキル!$A:$K,10,0)*IF(C431="ハピ",10000,30000))</f>
        <v>960000</v>
      </c>
      <c r="O431" s="15">
        <f t="shared" ca="1" si="1"/>
        <v>30000</v>
      </c>
      <c r="P431" s="15">
        <f ca="1">IF(C431="イベ","-",IF(F431=VLOOKUP(A431,スキル!$A:$K,11,0),0,IF(C431="ハピ",M431*10000,M431*30000)))</f>
        <v>930000</v>
      </c>
      <c r="Q431" s="15" t="str">
        <f>VLOOKUP(A431,スキル!$A$3:$M$1000,13,0)</f>
        <v>サークル状にツムを消すよ！</v>
      </c>
    </row>
    <row r="432" spans="1:17" ht="18" customHeight="1">
      <c r="A432" s="9">
        <v>430</v>
      </c>
      <c r="C432" s="14" t="s">
        <v>46</v>
      </c>
      <c r="D432" s="9" t="s">
        <v>657</v>
      </c>
      <c r="E432" s="8" t="str">
        <f t="shared" si="0"/>
        <v>期間2</v>
      </c>
      <c r="F432" s="15">
        <v>2</v>
      </c>
      <c r="G432" s="15">
        <v>0</v>
      </c>
      <c r="H432" s="15">
        <f>IF(F432="","",IF(F432=VLOOKUP(A432,スキル!$A:$K,11,0),"ス",VLOOKUP(A432,スキル!$A:$J,F432+4,FALSE)))</f>
        <v>2</v>
      </c>
      <c r="I432" s="15">
        <f>IF(F432="","",IF(F432=VLOOKUP(A432,スキル!$A:$K,11,0),"キ",100/H432))</f>
        <v>50</v>
      </c>
      <c r="J432" s="15">
        <f>IF(F432="","",IF(F432=VLOOKUP(A432,スキル!$A:$K,11,0),"ル",ROUND(G432/I432,1)))</f>
        <v>0</v>
      </c>
      <c r="K432" s="15">
        <f>IF(F432="","",IF(F432=VLOOKUP(A432,スキル!$A:$K,11,0),"Ｍ",ROUND(H432-J432,0)))</f>
        <v>2</v>
      </c>
      <c r="L432" s="15">
        <f ca="1">IF(F432="","",IF(F432=VLOOKUP(A432,スキル!$A:$K,11,0),"Ａ",IF(F432=VLOOKUP(A432,スキル!$A:$K,11,0)-1,0,SUM(OFFSET(スキル!$A$2,MATCH(A432,スキル!$A$3:$A$1048576,0),F432+4,1,5-F432)))))</f>
        <v>32</v>
      </c>
      <c r="M432" s="15">
        <f ca="1">IF(F432="",VLOOKUP(A432,スキル!$A:$K,10,0),IF(F432=VLOOKUP(A432,スキル!$A:$K,11,0),"Ｘ",K432+L432))</f>
        <v>34</v>
      </c>
      <c r="N432" s="15">
        <f>IF(C432="イベ","-",VLOOKUP(A432,スキル!$A:$K,10,0)*IF(C432="ハピ",10000,30000))</f>
        <v>1080000</v>
      </c>
      <c r="O432" s="15">
        <f t="shared" ca="1" si="1"/>
        <v>60000</v>
      </c>
      <c r="P432" s="15">
        <f ca="1">IF(C432="イベ","-",IF(F432=VLOOKUP(A432,スキル!$A:$K,11,0),0,IF(C432="ハピ",M432*10000,M432*30000)))</f>
        <v>1020000</v>
      </c>
      <c r="Q432" s="15" t="str">
        <f>VLOOKUP(A432,スキル!$A$3:$M$1000,13,0)</f>
        <v>つなげた最後のツムの周りも消す扇を持ったミッキーがでるよ！</v>
      </c>
    </row>
    <row r="433" spans="1:17" ht="18" customHeight="1">
      <c r="A433" s="9">
        <v>431</v>
      </c>
      <c r="C433" s="14" t="s">
        <v>46</v>
      </c>
      <c r="D433" s="9" t="s">
        <v>659</v>
      </c>
      <c r="E433" s="8" t="str">
        <f t="shared" si="0"/>
        <v>期間1</v>
      </c>
      <c r="F433" s="15">
        <v>1</v>
      </c>
      <c r="G433" s="15">
        <v>0</v>
      </c>
      <c r="H433" s="15">
        <f>IF(F433="","",IF(F433=VLOOKUP(A433,スキル!$A:$K,11,0),"ス",VLOOKUP(A433,スキル!$A:$J,F433+4,FALSE)))</f>
        <v>1</v>
      </c>
      <c r="I433" s="15">
        <f>IF(F433="","",IF(F433=VLOOKUP(A433,スキル!$A:$K,11,0),"キ",100/H433))</f>
        <v>100</v>
      </c>
      <c r="J433" s="15">
        <f>IF(F433="","",IF(F433=VLOOKUP(A433,スキル!$A:$K,11,0),"ル",ROUND(G433/I433,1)))</f>
        <v>0</v>
      </c>
      <c r="K433" s="15">
        <f>IF(F433="","",IF(F433=VLOOKUP(A433,スキル!$A:$K,11,0),"Ｍ",ROUND(H433-J433,0)))</f>
        <v>1</v>
      </c>
      <c r="L433" s="15">
        <f ca="1">IF(F433="","",IF(F433=VLOOKUP(A433,スキル!$A:$K,11,0),"Ａ",IF(F433=VLOOKUP(A433,スキル!$A:$K,11,0)-1,0,SUM(OFFSET(スキル!$A$2,MATCH(A433,スキル!$A$3:$A$1048576,0),F433+4,1,5-F433)))))</f>
        <v>30</v>
      </c>
      <c r="M433" s="15">
        <f ca="1">IF(F433="",VLOOKUP(A433,スキル!$A:$K,10,0),IF(F433=VLOOKUP(A433,スキル!$A:$K,11,0),"Ｘ",K433+L433))</f>
        <v>31</v>
      </c>
      <c r="N433" s="15">
        <f>IF(C433="イベ","-",VLOOKUP(A433,スキル!$A:$K,10,0)*IF(C433="ハピ",10000,30000))</f>
        <v>960000</v>
      </c>
      <c r="O433" s="15">
        <f t="shared" ca="1" si="1"/>
        <v>30000</v>
      </c>
      <c r="P433" s="15">
        <f ca="1">IF(C433="イベ","-",IF(F433=VLOOKUP(A433,スキル!$A:$K,11,0),0,IF(C433="ハピ",M433*10000,M433*30000)))</f>
        <v>930000</v>
      </c>
      <c r="Q433" s="15" t="str">
        <f>VLOOKUP(A433,スキル!$A$3:$M$1000,13,0)</f>
        <v>ランダムにツムを消すよ！</v>
      </c>
    </row>
    <row r="434" spans="1:17" ht="18" customHeight="1">
      <c r="A434" s="9">
        <v>432</v>
      </c>
      <c r="C434" s="14" t="s">
        <v>46</v>
      </c>
      <c r="D434" s="9" t="s">
        <v>661</v>
      </c>
      <c r="E434" s="8" t="str">
        <f t="shared" si="0"/>
        <v>期間2</v>
      </c>
      <c r="F434" s="15">
        <v>2</v>
      </c>
      <c r="G434" s="15">
        <v>0</v>
      </c>
      <c r="H434" s="15">
        <f>IF(F434="","",IF(F434=VLOOKUP(A434,スキル!$A:$K,11,0),"ス",VLOOKUP(A434,スキル!$A:$J,F434+4,FALSE)))</f>
        <v>2</v>
      </c>
      <c r="I434" s="15">
        <f>IF(F434="","",IF(F434=VLOOKUP(A434,スキル!$A:$K,11,0),"キ",100/H434))</f>
        <v>50</v>
      </c>
      <c r="J434" s="15">
        <f>IF(F434="","",IF(F434=VLOOKUP(A434,スキル!$A:$K,11,0),"ル",ROUND(G434/I434,1)))</f>
        <v>0</v>
      </c>
      <c r="K434" s="15">
        <f>IF(F434="","",IF(F434=VLOOKUP(A434,スキル!$A:$K,11,0),"Ｍ",ROUND(H434-J434,0)))</f>
        <v>2</v>
      </c>
      <c r="L434" s="15">
        <f ca="1">IF(F434="","",IF(F434=VLOOKUP(A434,スキル!$A:$K,11,0),"Ａ",IF(F434=VLOOKUP(A434,スキル!$A:$K,11,0)-1,0,SUM(OFFSET(スキル!$A$2,MATCH(A434,スキル!$A$3:$A$1048576,0),F434+4,1,5-F434)))))</f>
        <v>28</v>
      </c>
      <c r="M434" s="15">
        <f ca="1">IF(F434="",VLOOKUP(A434,スキル!$A:$K,10,0),IF(F434=VLOOKUP(A434,スキル!$A:$K,11,0),"Ｘ",K434+L434))</f>
        <v>30</v>
      </c>
      <c r="N434" s="15">
        <f>IF(C434="イベ","-",VLOOKUP(A434,スキル!$A:$K,10,0)*IF(C434="ハピ",10000,30000))</f>
        <v>960000</v>
      </c>
      <c r="O434" s="15">
        <f t="shared" ca="1" si="1"/>
        <v>60000</v>
      </c>
      <c r="P434" s="15">
        <f ca="1">IF(C434="イベ","-",IF(F434=VLOOKUP(A434,スキル!$A:$K,11,0),0,IF(C434="ハピ",M434*10000,M434*30000)))</f>
        <v>900000</v>
      </c>
      <c r="Q434" s="15" t="str">
        <f>VLOOKUP(A434,スキル!$A$3:$M$1000,13,0)</f>
        <v>縦ライン状にツムを消すよ！</v>
      </c>
    </row>
    <row r="435" spans="1:17" ht="18" customHeight="1">
      <c r="A435" s="9">
        <v>433</v>
      </c>
      <c r="C435" s="7" t="s">
        <v>49</v>
      </c>
      <c r="D435" s="9" t="s">
        <v>662</v>
      </c>
      <c r="E435" s="8" t="str">
        <f t="shared" si="0"/>
        <v>イベ2</v>
      </c>
      <c r="F435" s="15">
        <v>2</v>
      </c>
      <c r="G435" s="15">
        <v>33</v>
      </c>
      <c r="H435" s="15">
        <f>IF(F435="","",IF(F435=VLOOKUP(A435,スキル!$A:$K,11,0),"ス",VLOOKUP(A435,スキル!$A:$J,F435+4,FALSE)))</f>
        <v>2</v>
      </c>
      <c r="I435" s="15">
        <f>IF(F435="","",IF(F435=VLOOKUP(A435,スキル!$A:$K,11,0),"キ",100/H435))</f>
        <v>50</v>
      </c>
      <c r="J435" s="15">
        <f>IF(F435="","",IF(F435=VLOOKUP(A435,スキル!$A:$K,11,0),"ル",ROUND(G435/I435,1)))</f>
        <v>0.7</v>
      </c>
      <c r="K435" s="15">
        <f>IF(F435="","",IF(F435=VLOOKUP(A435,スキル!$A:$K,11,0),"Ｍ",ROUND(H435-J435,0)))</f>
        <v>1</v>
      </c>
      <c r="L435" s="15">
        <f ca="1">IF(F435="","",IF(F435=VLOOKUP(A435,スキル!$A:$K,11,0),"Ａ",IF(F435=VLOOKUP(A435,スキル!$A:$K,11,0)-1,0,SUM(OFFSET(スキル!$A$2,MATCH(A435,スキル!$A$3:$A$1048576,0),F435+4,1,5-F435)))))</f>
        <v>0</v>
      </c>
      <c r="M435" s="15">
        <f ca="1">IF(F435="",VLOOKUP(A435,スキル!$A:$K,10,0),IF(F435=VLOOKUP(A435,スキル!$A:$K,11,0),"Ｘ",K435+L435))</f>
        <v>1</v>
      </c>
      <c r="N435" s="15" t="str">
        <f>IF(C435="イベ","-",VLOOKUP(A435,スキル!$A:$K,10,0)*IF(C435="ハピ",10000,30000))</f>
        <v>-</v>
      </c>
      <c r="O435" s="15" t="str">
        <f t="shared" si="1"/>
        <v>-</v>
      </c>
      <c r="P435" s="15" t="str">
        <f>IF(C435="イベ","-",IF(F435=VLOOKUP(A435,スキル!$A:$K,11,0),0,IF(C435="ハピ",M435*10000,M435*30000)))</f>
        <v>-</v>
      </c>
      <c r="Q435" s="15" t="str">
        <f>VLOOKUP(A435,スキル!$A$3:$M$1000,13,0)</f>
        <v>数ヶ所でまとまってツムを消すよ！</v>
      </c>
    </row>
    <row r="436" spans="1:17" ht="18" customHeight="1">
      <c r="A436" s="9">
        <v>434</v>
      </c>
      <c r="C436" s="14" t="s">
        <v>46</v>
      </c>
      <c r="D436" s="9" t="s">
        <v>663</v>
      </c>
      <c r="E436" s="8" t="str">
        <f t="shared" si="0"/>
        <v>期間1</v>
      </c>
      <c r="F436" s="15">
        <v>1</v>
      </c>
      <c r="G436" s="15">
        <v>0</v>
      </c>
      <c r="H436" s="15">
        <f>IF(F436="","",IF(F436=VLOOKUP(A436,スキル!$A:$K,11,0),"ス",VLOOKUP(A436,スキル!$A:$J,F436+4,FALSE)))</f>
        <v>1</v>
      </c>
      <c r="I436" s="15">
        <f>IF(F436="","",IF(F436=VLOOKUP(A436,スキル!$A:$K,11,0),"キ",100/H436))</f>
        <v>100</v>
      </c>
      <c r="J436" s="15">
        <f>IF(F436="","",IF(F436=VLOOKUP(A436,スキル!$A:$K,11,0),"ル",ROUND(G436/I436,1)))</f>
        <v>0</v>
      </c>
      <c r="K436" s="15">
        <f>IF(F436="","",IF(F436=VLOOKUP(A436,スキル!$A:$K,11,0),"Ｍ",ROUND(H436-J436,0)))</f>
        <v>1</v>
      </c>
      <c r="L436" s="15">
        <f ca="1">IF(F436="","",IF(F436=VLOOKUP(A436,スキル!$A:$K,11,0),"Ａ",IF(F436=VLOOKUP(A436,スキル!$A:$K,11,0)-1,0,SUM(OFFSET(スキル!$A$2,MATCH(A436,スキル!$A$3:$A$1048576,0),F436+4,1,5-F436)))))</f>
        <v>34</v>
      </c>
      <c r="M436" s="15">
        <f ca="1">IF(F436="",VLOOKUP(A436,スキル!$A:$K,10,0),IF(F436=VLOOKUP(A436,スキル!$A:$K,11,0),"Ｘ",K436+L436))</f>
        <v>35</v>
      </c>
      <c r="N436" s="15">
        <f>IF(C436="イベ","-",VLOOKUP(A436,スキル!$A:$K,10,0)*IF(C436="ハピ",10000,30000))</f>
        <v>1080000</v>
      </c>
      <c r="O436" s="15">
        <f t="shared" ca="1" si="1"/>
        <v>30000</v>
      </c>
      <c r="P436" s="15">
        <f ca="1">IF(C436="イベ","-",IF(F436=VLOOKUP(A436,スキル!$A:$K,11,0),0,IF(C436="ハピ",M436*10000,M436*30000)))</f>
        <v>1050000</v>
      </c>
      <c r="Q436" s="15" t="str">
        <f>VLOOKUP(A436,スキル!$A$3:$M$1000,13,0)</f>
        <v>ランダム＋クロス状にツムを消すよ！</v>
      </c>
    </row>
    <row r="437" spans="1:17" ht="18" customHeight="1">
      <c r="A437" s="9">
        <v>435</v>
      </c>
      <c r="C437" s="14" t="s">
        <v>46</v>
      </c>
      <c r="D437" s="9" t="s">
        <v>665</v>
      </c>
      <c r="E437" s="8" t="str">
        <f t="shared" si="0"/>
        <v>期間2</v>
      </c>
      <c r="F437" s="15">
        <v>2</v>
      </c>
      <c r="G437" s="15">
        <v>0</v>
      </c>
      <c r="H437" s="15">
        <f>IF(F437="","",IF(F437=VLOOKUP(A437,スキル!$A:$K,11,0),"ス",VLOOKUP(A437,スキル!$A:$J,F437+4,FALSE)))</f>
        <v>2</v>
      </c>
      <c r="I437" s="15">
        <f>IF(F437="","",IF(F437=VLOOKUP(A437,スキル!$A:$K,11,0),"キ",100/H437))</f>
        <v>50</v>
      </c>
      <c r="J437" s="15">
        <f>IF(F437="","",IF(F437=VLOOKUP(A437,スキル!$A:$K,11,0),"ル",ROUND(G437/I437,1)))</f>
        <v>0</v>
      </c>
      <c r="K437" s="15">
        <f>IF(F437="","",IF(F437=VLOOKUP(A437,スキル!$A:$K,11,0),"Ｍ",ROUND(H437-J437,0)))</f>
        <v>2</v>
      </c>
      <c r="L437" s="15">
        <f ca="1">IF(F437="","",IF(F437=VLOOKUP(A437,スキル!$A:$K,11,0),"Ａ",IF(F437=VLOOKUP(A437,スキル!$A:$K,11,0)-1,0,SUM(OFFSET(スキル!$A$2,MATCH(A437,スキル!$A$3:$A$1048576,0),F437+4,1,5-F437)))))</f>
        <v>25</v>
      </c>
      <c r="M437" s="15">
        <f ca="1">IF(F437="",VLOOKUP(A437,スキル!$A:$K,10,0),IF(F437=VLOOKUP(A437,スキル!$A:$K,11,0),"Ｘ",K437+L437))</f>
        <v>27</v>
      </c>
      <c r="N437" s="15">
        <f>IF(C437="イベ","-",VLOOKUP(A437,スキル!$A:$K,10,0)*IF(C437="ハピ",10000,30000))</f>
        <v>870000</v>
      </c>
      <c r="O437" s="15">
        <f t="shared" ca="1" si="1"/>
        <v>60000</v>
      </c>
      <c r="P437" s="15">
        <f ca="1">IF(C437="イベ","-",IF(F437=VLOOKUP(A437,スキル!$A:$K,11,0),0,IF(C437="ハピ",M437*10000,M437*30000)))</f>
        <v>810000</v>
      </c>
      <c r="Q437" s="15" t="str">
        <f>VLOOKUP(A437,スキル!$A$3:$M$1000,13,0)</f>
        <v>斜めライン上にツムを消すよ！</v>
      </c>
    </row>
    <row r="438" spans="1:17" ht="18" customHeight="1">
      <c r="A438" s="9">
        <v>436</v>
      </c>
      <c r="C438" s="9" t="s">
        <v>46</v>
      </c>
      <c r="D438" s="9" t="s">
        <v>667</v>
      </c>
      <c r="E438" s="8" t="str">
        <f t="shared" si="0"/>
        <v>期間2</v>
      </c>
      <c r="F438" s="15">
        <v>2</v>
      </c>
      <c r="G438" s="15">
        <v>0</v>
      </c>
      <c r="H438" s="15">
        <f>IF(F438="","",IF(F438=VLOOKUP(A438,スキル!$A:$K,11,0),"ス",VLOOKUP(A438,スキル!$A:$J,F438+4,FALSE)))</f>
        <v>2</v>
      </c>
      <c r="I438" s="15">
        <f>IF(F438="","",IF(F438=VLOOKUP(A438,スキル!$A:$K,11,0),"キ",100/H438))</f>
        <v>50</v>
      </c>
      <c r="J438" s="15">
        <f>IF(F438="","",IF(F438=VLOOKUP(A438,スキル!$A:$K,11,0),"ル",ROUND(G438/I438,1)))</f>
        <v>0</v>
      </c>
      <c r="K438" s="15">
        <f>IF(F438="","",IF(F438=VLOOKUP(A438,スキル!$A:$K,11,0),"Ｍ",ROUND(H438-J438,0)))</f>
        <v>2</v>
      </c>
      <c r="L438" s="15">
        <f ca="1">IF(F438="","",IF(F438=VLOOKUP(A438,スキル!$A:$K,11,0),"Ａ",IF(F438=VLOOKUP(A438,スキル!$A:$K,11,0)-1,0,SUM(OFFSET(スキル!$A$2,MATCH(A438,スキル!$A$3:$A$1048576,0),F438+4,1,5-F438)))))</f>
        <v>32</v>
      </c>
      <c r="M438" s="15">
        <f ca="1">IF(F438="",VLOOKUP(A438,スキル!$A:$K,10,0),IF(F438=VLOOKUP(A438,スキル!$A:$K,11,0),"Ｘ",K438+L438))</f>
        <v>34</v>
      </c>
      <c r="N438" s="15">
        <f>IF(C438="イベ","-",VLOOKUP(A438,スキル!$A:$K,10,0)*IF(C438="ハピ",10000,30000))</f>
        <v>1080000</v>
      </c>
      <c r="O438" s="15">
        <f t="shared" ca="1" si="1"/>
        <v>60000</v>
      </c>
      <c r="P438" s="15">
        <f ca="1">IF(C438="イベ","-",IF(F438=VLOOKUP(A438,スキル!$A:$K,11,0),0,IF(C438="ハピ",M438*10000,M438*30000)))</f>
        <v>1020000</v>
      </c>
      <c r="Q438" s="15" t="str">
        <f>VLOOKUP(A438,スキル!$A$3:$M$1000,13,0)</f>
        <v>2種類のスキルを使えるよ！</v>
      </c>
    </row>
    <row r="439" spans="1:17" ht="18" customHeight="1">
      <c r="A439" s="9">
        <v>437</v>
      </c>
      <c r="C439" s="9" t="s">
        <v>46</v>
      </c>
      <c r="D439" s="9" t="s">
        <v>668</v>
      </c>
      <c r="E439" s="8" t="str">
        <f t="shared" si="0"/>
        <v>期間</v>
      </c>
      <c r="F439" s="15"/>
      <c r="G439" s="15"/>
      <c r="H439" s="15" t="str">
        <f>IF(F439="","",IF(F439=VLOOKUP(A439,スキル!$A:$K,11,0),"ス",VLOOKUP(A439,スキル!$A:$J,F439+4,FALSE)))</f>
        <v/>
      </c>
      <c r="I439" s="15" t="str">
        <f>IF(F439="","",IF(F439=VLOOKUP(A439,スキル!$A:$K,11,0),"キ",100/H439))</f>
        <v/>
      </c>
      <c r="J439" s="15" t="str">
        <f>IF(F439="","",IF(F439=VLOOKUP(A439,スキル!$A:$K,11,0),"ル",ROUND(G439/I439,1)))</f>
        <v/>
      </c>
      <c r="K439" s="15" t="str">
        <f>IF(F439="","",IF(F439=VLOOKUP(A439,スキル!$A:$K,11,0),"Ｍ",ROUND(H439-J439,0)))</f>
        <v/>
      </c>
      <c r="L439" s="15" t="str">
        <f ca="1">IF(F439="","",IF(F439=VLOOKUP(A439,スキル!$A:$K,11,0),"Ａ",IF(F439=VLOOKUP(A439,スキル!$A:$K,11,0)-1,0,SUM(OFFSET(スキル!$A$2,MATCH(A439,スキル!$A$3:$A$1048576,0),F439+4,1,5-F439)))))</f>
        <v/>
      </c>
      <c r="M439" s="15">
        <f>IF(F439="",VLOOKUP(A439,スキル!$A:$K,10,0),IF(F439=VLOOKUP(A439,スキル!$A:$K,11,0),"Ｘ",K439+L439))</f>
        <v>32</v>
      </c>
      <c r="N439" s="15">
        <f>IF(C439="イベ","-",VLOOKUP(A439,スキル!$A:$K,10,0)*IF(C439="ハピ",10000,30000))</f>
        <v>960000</v>
      </c>
      <c r="O439" s="15">
        <f t="shared" si="1"/>
        <v>0</v>
      </c>
      <c r="P439" s="15">
        <f>IF(C439="イベ","-",IF(F439=VLOOKUP(A439,スキル!$A:$K,11,0),0,IF(C439="ハピ",M439*10000,M439*30000)))</f>
        <v>960000</v>
      </c>
      <c r="Q439" s="15" t="str">
        <f>VLOOKUP(A439,スキル!$A$3:$M$1000,13,0)</f>
        <v>斜めライン状にツムを消すよ！</v>
      </c>
    </row>
    <row r="440" spans="1:17" ht="18" customHeight="1">
      <c r="A440" s="9">
        <v>438</v>
      </c>
      <c r="B440" s="9">
        <v>112</v>
      </c>
      <c r="C440" s="14" t="s">
        <v>38</v>
      </c>
      <c r="D440" s="9" t="s">
        <v>669</v>
      </c>
      <c r="E440" s="8" t="str">
        <f t="shared" si="0"/>
        <v>常駐2</v>
      </c>
      <c r="F440" s="15">
        <v>2</v>
      </c>
      <c r="G440" s="15">
        <v>50</v>
      </c>
      <c r="H440" s="15">
        <f>IF(F440="","",IF(F440=VLOOKUP(A440,スキル!$A:$K,11,0),"ス",VLOOKUP(A440,スキル!$A:$J,F440+4,FALSE)))</f>
        <v>2</v>
      </c>
      <c r="I440" s="15">
        <f>IF(F440="","",IF(F440=VLOOKUP(A440,スキル!$A:$K,11,0),"キ",100/H440))</f>
        <v>50</v>
      </c>
      <c r="J440" s="15">
        <f>IF(F440="","",IF(F440=VLOOKUP(A440,スキル!$A:$K,11,0),"ル",ROUND(G440/I440,1)))</f>
        <v>1</v>
      </c>
      <c r="K440" s="15">
        <f>IF(F440="","",IF(F440=VLOOKUP(A440,スキル!$A:$K,11,0),"Ｍ",ROUND(H440-J440,0)))</f>
        <v>1</v>
      </c>
      <c r="L440" s="15">
        <f ca="1">IF(F440="","",IF(F440=VLOOKUP(A440,スキル!$A:$K,11,0),"Ａ",IF(F440=VLOOKUP(A440,スキル!$A:$K,11,0)-1,0,SUM(OFFSET(スキル!$A$2,MATCH(A440,スキル!$A$3:$A$1048576,0),F440+4,1,5-F440)))))</f>
        <v>25</v>
      </c>
      <c r="M440" s="15">
        <f ca="1">IF(F440="",VLOOKUP(A440,スキル!$A:$K,10,0),IF(F440=VLOOKUP(A440,スキル!$A:$K,11,0),"Ｘ",K440+L440))</f>
        <v>26</v>
      </c>
      <c r="N440" s="15">
        <f>IF(C440="イベ","-",VLOOKUP(A440,スキル!$A:$K,10,0)*IF(C440="ハピ",10000,30000))</f>
        <v>870000</v>
      </c>
      <c r="O440" s="15">
        <f t="shared" ca="1" si="1"/>
        <v>90000</v>
      </c>
      <c r="P440" s="15">
        <f ca="1">IF(C440="イベ","-",IF(F440=VLOOKUP(A440,スキル!$A:$K,11,0),0,IF(C440="ハピ",M440*10000,M440*30000)))</f>
        <v>780000</v>
      </c>
      <c r="Q440" s="15" t="str">
        <f>VLOOKUP(A440,スキル!$A$3:$M$1000,13,0)</f>
        <v>ハンクが少しの間 姿を消すよ！</v>
      </c>
    </row>
    <row r="441" spans="1:17" ht="18" customHeight="1">
      <c r="A441" s="9">
        <v>439</v>
      </c>
      <c r="B441" s="9">
        <v>113</v>
      </c>
      <c r="C441" s="14" t="s">
        <v>38</v>
      </c>
      <c r="D441" s="9" t="s">
        <v>671</v>
      </c>
      <c r="E441" s="8" t="str">
        <f t="shared" si="0"/>
        <v>常駐2</v>
      </c>
      <c r="F441" s="15">
        <v>2</v>
      </c>
      <c r="G441" s="15">
        <v>50</v>
      </c>
      <c r="H441" s="15">
        <f>IF(F441="","",IF(F441=VLOOKUP(A441,スキル!$A:$K,11,0),"ス",VLOOKUP(A441,スキル!$A:$J,F441+4,FALSE)))</f>
        <v>2</v>
      </c>
      <c r="I441" s="15">
        <f>IF(F441="","",IF(F441=VLOOKUP(A441,スキル!$A:$K,11,0),"キ",100/H441))</f>
        <v>50</v>
      </c>
      <c r="J441" s="15">
        <f>IF(F441="","",IF(F441=VLOOKUP(A441,スキル!$A:$K,11,0),"ル",ROUND(G441/I441,1)))</f>
        <v>1</v>
      </c>
      <c r="K441" s="15">
        <f>IF(F441="","",IF(F441=VLOOKUP(A441,スキル!$A:$K,11,0),"Ｍ",ROUND(H441-J441,0)))</f>
        <v>1</v>
      </c>
      <c r="L441" s="15">
        <f ca="1">IF(F441="","",IF(F441=VLOOKUP(A441,スキル!$A:$K,11,0),"Ａ",IF(F441=VLOOKUP(A441,スキル!$A:$K,11,0)-1,0,SUM(OFFSET(スキル!$A$2,MATCH(A441,スキル!$A$3:$A$1048576,0),F441+4,1,5-F441)))))</f>
        <v>25</v>
      </c>
      <c r="M441" s="15">
        <f ca="1">IF(F441="",VLOOKUP(A441,スキル!$A:$K,10,0),IF(F441=VLOOKUP(A441,スキル!$A:$K,11,0),"Ｘ",K441+L441))</f>
        <v>26</v>
      </c>
      <c r="N441" s="15">
        <f>IF(C441="イベ","-",VLOOKUP(A441,スキル!$A:$K,10,0)*IF(C441="ハピ",10000,30000))</f>
        <v>870000</v>
      </c>
      <c r="O441" s="15">
        <f t="shared" ca="1" si="1"/>
        <v>90000</v>
      </c>
      <c r="P441" s="15">
        <f ca="1">IF(C441="イベ","-",IF(F441=VLOOKUP(A441,スキル!$A:$K,11,0),0,IF(C441="ハピ",M441*10000,M441*30000)))</f>
        <v>780000</v>
      </c>
      <c r="Q441" s="15" t="str">
        <f>VLOOKUP(A441,スキル!$A$3:$M$1000,13,0)</f>
        <v>Vライン状にツムを消すよ！</v>
      </c>
    </row>
    <row r="442" spans="1:17" ht="18" customHeight="1">
      <c r="A442" s="9">
        <v>440</v>
      </c>
      <c r="B442" s="9">
        <v>114</v>
      </c>
      <c r="C442" s="14" t="s">
        <v>38</v>
      </c>
      <c r="D442" s="9" t="s">
        <v>673</v>
      </c>
      <c r="E442" s="8" t="str">
        <f t="shared" si="0"/>
        <v>常駐2</v>
      </c>
      <c r="F442" s="15">
        <v>2</v>
      </c>
      <c r="G442" s="15">
        <v>0</v>
      </c>
      <c r="H442" s="15">
        <f>IF(F442="","",IF(F442=VLOOKUP(A442,スキル!$A:$K,11,0),"ス",VLOOKUP(A442,スキル!$A:$J,F442+4,FALSE)))</f>
        <v>2</v>
      </c>
      <c r="I442" s="15">
        <f>IF(F442="","",IF(F442=VLOOKUP(A442,スキル!$A:$K,11,0),"キ",100/H442))</f>
        <v>50</v>
      </c>
      <c r="J442" s="15">
        <f>IF(F442="","",IF(F442=VLOOKUP(A442,スキル!$A:$K,11,0),"ル",ROUND(G442/I442,1)))</f>
        <v>0</v>
      </c>
      <c r="K442" s="15">
        <f>IF(F442="","",IF(F442=VLOOKUP(A442,スキル!$A:$K,11,0),"Ｍ",ROUND(H442-J442,0)))</f>
        <v>2</v>
      </c>
      <c r="L442" s="15">
        <f ca="1">IF(F442="","",IF(F442=VLOOKUP(A442,スキル!$A:$K,11,0),"Ａ",IF(F442=VLOOKUP(A442,スキル!$A:$K,11,0)-1,0,SUM(OFFSET(スキル!$A$2,MATCH(A442,スキル!$A$3:$A$1048576,0),F442+4,1,5-F442)))))</f>
        <v>25</v>
      </c>
      <c r="M442" s="15">
        <f ca="1">IF(F442="",VLOOKUP(A442,スキル!$A:$K,10,0),IF(F442=VLOOKUP(A442,スキル!$A:$K,11,0),"Ｘ",K442+L442))</f>
        <v>27</v>
      </c>
      <c r="N442" s="15">
        <f>IF(C442="イベ","-",VLOOKUP(A442,スキル!$A:$K,10,0)*IF(C442="ハピ",10000,30000))</f>
        <v>870000</v>
      </c>
      <c r="O442" s="15">
        <f t="shared" ca="1" si="1"/>
        <v>60000</v>
      </c>
      <c r="P442" s="15">
        <f ca="1">IF(C442="イベ","-",IF(F442=VLOOKUP(A442,スキル!$A:$K,11,0),0,IF(C442="ハピ",M442*10000,M442*30000)))</f>
        <v>810000</v>
      </c>
      <c r="Q442" s="15" t="str">
        <f>VLOOKUP(A442,スキル!$A$3:$M$1000,13,0)</f>
        <v>ランダムでボムを消すよ！</v>
      </c>
    </row>
    <row r="443" spans="1:17" ht="18" customHeight="1">
      <c r="A443" s="9">
        <v>441</v>
      </c>
      <c r="C443" s="9" t="s">
        <v>46</v>
      </c>
      <c r="D443" s="9" t="s">
        <v>675</v>
      </c>
      <c r="E443" s="8" t="str">
        <f t="shared" si="0"/>
        <v>期間2</v>
      </c>
      <c r="F443" s="15">
        <v>2</v>
      </c>
      <c r="G443" s="15">
        <v>0</v>
      </c>
      <c r="H443" s="15">
        <f>IF(F443="","",IF(F443=VLOOKUP(A443,スキル!$A:$K,11,0),"ス",VLOOKUP(A443,スキル!$A:$J,F443+4,FALSE)))</f>
        <v>2</v>
      </c>
      <c r="I443" s="15">
        <f>IF(F443="","",IF(F443=VLOOKUP(A443,スキル!$A:$K,11,0),"キ",100/H443))</f>
        <v>50</v>
      </c>
      <c r="J443" s="15">
        <f>IF(F443="","",IF(F443=VLOOKUP(A443,スキル!$A:$K,11,0),"ル",ROUND(G443/I443,1)))</f>
        <v>0</v>
      </c>
      <c r="K443" s="15">
        <f>IF(F443="","",IF(F443=VLOOKUP(A443,スキル!$A:$K,11,0),"Ｍ",ROUND(H443-J443,0)))</f>
        <v>2</v>
      </c>
      <c r="L443" s="15">
        <f ca="1">IF(F443="","",IF(F443=VLOOKUP(A443,スキル!$A:$K,11,0),"Ａ",IF(F443=VLOOKUP(A443,スキル!$A:$K,11,0)-1,0,SUM(OFFSET(スキル!$A$2,MATCH(A443,スキル!$A$3:$A$1048576,0),F443+4,1,5-F443)))))</f>
        <v>32</v>
      </c>
      <c r="M443" s="15">
        <f ca="1">IF(F443="",VLOOKUP(A443,スキル!$A:$K,10,0),IF(F443=VLOOKUP(A443,スキル!$A:$K,11,0),"Ｘ",K443+L443))</f>
        <v>34</v>
      </c>
      <c r="N443" s="15">
        <f>IF(C443="イベ","-",VLOOKUP(A443,スキル!$A:$K,10,0)*IF(C443="ハピ",10000,30000))</f>
        <v>1080000</v>
      </c>
      <c r="O443" s="15">
        <f t="shared" ca="1" si="1"/>
        <v>60000</v>
      </c>
      <c r="P443" s="15">
        <f ca="1">IF(C443="イベ","-",IF(F443=VLOOKUP(A443,スキル!$A:$K,11,0),0,IF(C443="ハピ",M443*10000,M443*30000)))</f>
        <v>1020000</v>
      </c>
      <c r="Q443" s="15" t="str">
        <f>VLOOKUP(A443,スキル!$A$3:$M$1000,13,0)</f>
        <v>斜めライン状にツムを消すよ！</v>
      </c>
    </row>
    <row r="444" spans="1:17" ht="18" customHeight="1">
      <c r="A444" s="9">
        <v>442</v>
      </c>
      <c r="C444" s="9" t="s">
        <v>46</v>
      </c>
      <c r="D444" s="9" t="s">
        <v>676</v>
      </c>
      <c r="E444" s="8" t="str">
        <f t="shared" si="0"/>
        <v>期間1</v>
      </c>
      <c r="F444" s="15">
        <v>1</v>
      </c>
      <c r="G444" s="15">
        <v>0</v>
      </c>
      <c r="H444" s="15">
        <f>IF(F444="","",IF(F444=VLOOKUP(A444,スキル!$A:$K,11,0),"ス",VLOOKUP(A444,スキル!$A:$J,F444+4,FALSE)))</f>
        <v>1</v>
      </c>
      <c r="I444" s="15">
        <f>IF(F444="","",IF(F444=VLOOKUP(A444,スキル!$A:$K,11,0),"キ",100/H444))</f>
        <v>100</v>
      </c>
      <c r="J444" s="15">
        <f>IF(F444="","",IF(F444=VLOOKUP(A444,スキル!$A:$K,11,0),"ル",ROUND(G444/I444,1)))</f>
        <v>0</v>
      </c>
      <c r="K444" s="15">
        <f>IF(F444="","",IF(F444=VLOOKUP(A444,スキル!$A:$K,11,0),"Ｍ",ROUND(H444-J444,0)))</f>
        <v>1</v>
      </c>
      <c r="L444" s="15">
        <f ca="1">IF(F444="","",IF(F444=VLOOKUP(A444,スキル!$A:$K,11,0),"Ａ",IF(F444=VLOOKUP(A444,スキル!$A:$K,11,0)-1,0,SUM(OFFSET(スキル!$A$2,MATCH(A444,スキル!$A$3:$A$1048576,0),F444+4,1,5-F444)))))</f>
        <v>34</v>
      </c>
      <c r="M444" s="15">
        <f ca="1">IF(F444="",VLOOKUP(A444,スキル!$A:$K,10,0),IF(F444=VLOOKUP(A444,スキル!$A:$K,11,0),"Ｘ",K444+L444))</f>
        <v>35</v>
      </c>
      <c r="N444" s="15">
        <f>IF(C444="イベ","-",VLOOKUP(A444,スキル!$A:$K,10,0)*IF(C444="ハピ",10000,30000))</f>
        <v>1080000</v>
      </c>
      <c r="O444" s="15">
        <f t="shared" ca="1" si="1"/>
        <v>30000</v>
      </c>
      <c r="P444" s="15">
        <f ca="1">IF(C444="イベ","-",IF(F444=VLOOKUP(A444,スキル!$A:$K,11,0),0,IF(C444="ハピ",M444*10000,M444*30000)))</f>
        <v>1050000</v>
      </c>
      <c r="Q444" s="15" t="str">
        <f>VLOOKUP(A444,スキル!$A$3:$M$1000,13,0)</f>
        <v>高得点ヴィジョンがでるよ　つなぐと周りの周りの周りのツムも消すよ！</v>
      </c>
    </row>
    <row r="445" spans="1:17" ht="18" customHeight="1">
      <c r="A445" s="9">
        <v>443</v>
      </c>
      <c r="C445" s="9" t="s">
        <v>46</v>
      </c>
      <c r="D445" s="9" t="s">
        <v>678</v>
      </c>
      <c r="E445" s="8" t="str">
        <f t="shared" si="0"/>
        <v>期間2</v>
      </c>
      <c r="F445" s="15">
        <v>2</v>
      </c>
      <c r="G445" s="15">
        <v>0</v>
      </c>
      <c r="H445" s="15">
        <f>IF(F445="","",IF(F445=VLOOKUP(A445,スキル!$A:$K,11,0),"ス",VLOOKUP(A445,スキル!$A:$J,F445+4,FALSE)))</f>
        <v>2</v>
      </c>
      <c r="I445" s="15">
        <f>IF(F445="","",IF(F445=VLOOKUP(A445,スキル!$A:$K,11,0),"キ",100/H445))</f>
        <v>50</v>
      </c>
      <c r="J445" s="15">
        <f>IF(F445="","",IF(F445=VLOOKUP(A445,スキル!$A:$K,11,0),"ル",ROUND(G445/I445,1)))</f>
        <v>0</v>
      </c>
      <c r="K445" s="15">
        <f>IF(F445="","",IF(F445=VLOOKUP(A445,スキル!$A:$K,11,0),"Ｍ",ROUND(H445-J445,0)))</f>
        <v>2</v>
      </c>
      <c r="L445" s="15">
        <f ca="1">IF(F445="","",IF(F445=VLOOKUP(A445,スキル!$A:$K,11,0),"Ａ",IF(F445=VLOOKUP(A445,スキル!$A:$K,11,0)-1,0,SUM(OFFSET(スキル!$A$2,MATCH(A445,スキル!$A$3:$A$1048576,0),F445+4,1,5-F445)))))</f>
        <v>28</v>
      </c>
      <c r="M445" s="15">
        <f ca="1">IF(F445="",VLOOKUP(A445,スキル!$A:$K,10,0),IF(F445=VLOOKUP(A445,スキル!$A:$K,11,0),"Ｘ",K445+L445))</f>
        <v>30</v>
      </c>
      <c r="N445" s="15">
        <f>IF(C445="イベ","-",VLOOKUP(A445,スキル!$A:$K,10,0)*IF(C445="ハピ",10000,30000))</f>
        <v>960000</v>
      </c>
      <c r="O445" s="15">
        <f t="shared" ca="1" si="1"/>
        <v>60000</v>
      </c>
      <c r="P445" s="15">
        <f ca="1">IF(C445="イベ","-",IF(F445=VLOOKUP(A445,スキル!$A:$K,11,0),0,IF(C445="ハピ",M445*10000,M445*30000)))</f>
        <v>900000</v>
      </c>
      <c r="Q445" s="15" t="str">
        <f>VLOOKUP(A445,スキル!$A$3:$M$1000,13,0)</f>
        <v>ランダムでツムを消すよ！</v>
      </c>
    </row>
    <row r="446" spans="1:17" ht="18" customHeight="1">
      <c r="A446" s="9">
        <v>444</v>
      </c>
      <c r="C446" s="9" t="s">
        <v>46</v>
      </c>
      <c r="D446" s="9" t="s">
        <v>679</v>
      </c>
      <c r="E446" s="8" t="str">
        <f t="shared" si="0"/>
        <v>期間</v>
      </c>
      <c r="F446" s="15"/>
      <c r="G446" s="15"/>
      <c r="H446" s="15" t="str">
        <f>IF(F446="","",IF(F446=VLOOKUP(A446,スキル!$A:$K,11,0),"ス",VLOOKUP(A446,スキル!$A:$J,F446+4,FALSE)))</f>
        <v/>
      </c>
      <c r="I446" s="15" t="str">
        <f>IF(F446="","",IF(F446=VLOOKUP(A446,スキル!$A:$K,11,0),"キ",100/H446))</f>
        <v/>
      </c>
      <c r="J446" s="15" t="str">
        <f>IF(F446="","",IF(F446=VLOOKUP(A446,スキル!$A:$K,11,0),"ル",ROUND(G446/I446,1)))</f>
        <v/>
      </c>
      <c r="K446" s="15" t="str">
        <f>IF(F446="","",IF(F446=VLOOKUP(A446,スキル!$A:$K,11,0),"Ｍ",ROUND(H446-J446,0)))</f>
        <v/>
      </c>
      <c r="L446" s="15" t="str">
        <f ca="1">IF(F446="","",IF(F446=VLOOKUP(A446,スキル!$A:$K,11,0),"Ａ",IF(F446=VLOOKUP(A446,スキル!$A:$K,11,0)-1,0,SUM(OFFSET(スキル!$A$2,MATCH(A446,スキル!$A$3:$A$1048576,0),F446+4,1,5-F446)))))</f>
        <v/>
      </c>
      <c r="M446" s="15">
        <f>IF(F446="",VLOOKUP(A446,スキル!$A:$K,10,0),IF(F446=VLOOKUP(A446,スキル!$A:$K,11,0),"Ｘ",K446+L446))</f>
        <v>32</v>
      </c>
      <c r="N446" s="15">
        <f>IF(C446="イベ","-",VLOOKUP(A446,スキル!$A:$K,10,0)*IF(C446="ハピ",10000,30000))</f>
        <v>960000</v>
      </c>
      <c r="O446" s="15">
        <f t="shared" si="1"/>
        <v>0</v>
      </c>
      <c r="P446" s="15">
        <f>IF(C446="イベ","-",IF(F446=VLOOKUP(A446,スキル!$A:$K,11,0),0,IF(C446="ハピ",M446*10000,M446*30000)))</f>
        <v>960000</v>
      </c>
      <c r="Q446" s="15" t="str">
        <f>VLOOKUP(A446,スキル!$A$3:$M$1000,13,0)</f>
        <v>ランダムでツムが大きくなるよ！</v>
      </c>
    </row>
    <row r="447" spans="1:17" ht="18" customHeight="1">
      <c r="A447" s="9">
        <v>445</v>
      </c>
      <c r="C447" s="9" t="s">
        <v>46</v>
      </c>
      <c r="D447" s="9" t="s">
        <v>680</v>
      </c>
      <c r="E447" s="8" t="str">
        <f t="shared" si="0"/>
        <v>期間2</v>
      </c>
      <c r="F447" s="15">
        <v>2</v>
      </c>
      <c r="G447" s="15">
        <v>0</v>
      </c>
      <c r="H447" s="15">
        <f>IF(F447="","",IF(F447=VLOOKUP(A447,スキル!$A:$K,11,0),"ス",VLOOKUP(A447,スキル!$A:$J,F447+4,FALSE)))</f>
        <v>2</v>
      </c>
      <c r="I447" s="15">
        <f>IF(F447="","",IF(F447=VLOOKUP(A447,スキル!$A:$K,11,0),"キ",100/H447))</f>
        <v>50</v>
      </c>
      <c r="J447" s="15">
        <f>IF(F447="","",IF(F447=VLOOKUP(A447,スキル!$A:$K,11,0),"ル",ROUND(G447/I447,1)))</f>
        <v>0</v>
      </c>
      <c r="K447" s="15">
        <f>IF(F447="","",IF(F447=VLOOKUP(A447,スキル!$A:$K,11,0),"Ｍ",ROUND(H447-J447,0)))</f>
        <v>2</v>
      </c>
      <c r="L447" s="15">
        <f ca="1">IF(F447="","",IF(F447=VLOOKUP(A447,スキル!$A:$K,11,0),"Ａ",IF(F447=VLOOKUP(A447,スキル!$A:$K,11,0)-1,0,SUM(OFFSET(スキル!$A$2,MATCH(A447,スキル!$A$3:$A$1048576,0),F447+4,1,5-F447)))))</f>
        <v>28</v>
      </c>
      <c r="M447" s="15">
        <f ca="1">IF(F447="",VLOOKUP(A447,スキル!$A:$K,10,0),IF(F447=VLOOKUP(A447,スキル!$A:$K,11,0),"Ｘ",K447+L447))</f>
        <v>30</v>
      </c>
      <c r="N447" s="15">
        <f>IF(C447="イベ","-",VLOOKUP(A447,スキル!$A:$K,10,0)*IF(C447="ハピ",10000,30000))</f>
        <v>960000</v>
      </c>
      <c r="O447" s="15">
        <f t="shared" ca="1" si="1"/>
        <v>60000</v>
      </c>
      <c r="P447" s="15">
        <f ca="1">IF(C447="イベ","-",IF(F447=VLOOKUP(A447,スキル!$A:$K,11,0),0,IF(C447="ハピ",M447*10000,M447*30000)))</f>
        <v>900000</v>
      </c>
      <c r="Q447" s="15" t="str">
        <f>VLOOKUP(A447,スキル!$A$3:$M$1000,13,0)</f>
        <v>サークル状にツムを消すよ！</v>
      </c>
    </row>
    <row r="448" spans="1:17" ht="18" customHeight="1">
      <c r="A448" s="9">
        <v>446</v>
      </c>
      <c r="C448" s="9" t="s">
        <v>46</v>
      </c>
      <c r="D448" s="9" t="s">
        <v>682</v>
      </c>
      <c r="E448" s="8" t="str">
        <f t="shared" si="0"/>
        <v>期間4</v>
      </c>
      <c r="F448" s="15">
        <v>3</v>
      </c>
      <c r="G448" s="15">
        <v>0</v>
      </c>
      <c r="H448" s="15">
        <f>IF(F448="","",IF(F448=VLOOKUP(A448,スキル!$A:$K,11,0),"ス",VLOOKUP(A448,スキル!$A:$J,F448+4,FALSE)))</f>
        <v>4</v>
      </c>
      <c r="I448" s="15">
        <f>IF(F448="","",IF(F448=VLOOKUP(A448,スキル!$A:$K,11,0),"キ",100/H448))</f>
        <v>25</v>
      </c>
      <c r="J448" s="15">
        <f>IF(F448="","",IF(F448=VLOOKUP(A448,スキル!$A:$K,11,0),"ル",ROUND(G448/I448,1)))</f>
        <v>0</v>
      </c>
      <c r="K448" s="15">
        <f>IF(F448="","",IF(F448=VLOOKUP(A448,スキル!$A:$K,11,0),"Ｍ",ROUND(H448-J448,0)))</f>
        <v>4</v>
      </c>
      <c r="L448" s="15">
        <f ca="1">IF(F448="","",IF(F448=VLOOKUP(A448,スキル!$A:$K,11,0),"Ａ",IF(F448=VLOOKUP(A448,スキル!$A:$K,11,0)-1,0,SUM(OFFSET(スキル!$A$2,MATCH(A448,スキル!$A$3:$A$1048576,0),F448+4,1,5-F448)))))</f>
        <v>24</v>
      </c>
      <c r="M448" s="15">
        <f ca="1">IF(F448="",VLOOKUP(A448,スキル!$A:$K,10,0),IF(F448=VLOOKUP(A448,スキル!$A:$K,11,0),"Ｘ",K448+L448))</f>
        <v>28</v>
      </c>
      <c r="N448" s="15">
        <f>IF(C448="イベ","-",VLOOKUP(A448,スキル!$A:$K,10,0)*IF(C448="ハピ",10000,30000))</f>
        <v>960000</v>
      </c>
      <c r="O448" s="15">
        <f t="shared" ca="1" si="1"/>
        <v>120000</v>
      </c>
      <c r="P448" s="15">
        <f ca="1">IF(C448="イベ","-",IF(F448=VLOOKUP(A448,スキル!$A:$K,11,0),0,IF(C448="ハピ",M448*10000,M448*30000)))</f>
        <v>840000</v>
      </c>
      <c r="Q448" s="15" t="str">
        <f>VLOOKUP(A448,スキル!$A$3:$M$1000,13,0)</f>
        <v>ボムが発生するよ！</v>
      </c>
    </row>
    <row r="449" spans="1:17" ht="18" customHeight="1">
      <c r="A449" s="9">
        <v>447</v>
      </c>
      <c r="C449" s="9" t="s">
        <v>46</v>
      </c>
      <c r="D449" s="9" t="s">
        <v>683</v>
      </c>
      <c r="E449" s="8" t="str">
        <f t="shared" si="0"/>
        <v>期間4</v>
      </c>
      <c r="F449" s="15">
        <v>3</v>
      </c>
      <c r="G449" s="15">
        <v>50</v>
      </c>
      <c r="H449" s="15">
        <f>IF(F449="","",IF(F449=VLOOKUP(A449,スキル!$A:$K,11,0),"ス",VLOOKUP(A449,スキル!$A:$J,F449+4,FALSE)))</f>
        <v>4</v>
      </c>
      <c r="I449" s="15">
        <f>IF(F449="","",IF(F449=VLOOKUP(A449,スキル!$A:$K,11,0),"キ",100/H449))</f>
        <v>25</v>
      </c>
      <c r="J449" s="15">
        <f>IF(F449="","",IF(F449=VLOOKUP(A449,スキル!$A:$K,11,0),"ル",ROUND(G449/I449,1)))</f>
        <v>2</v>
      </c>
      <c r="K449" s="15">
        <f>IF(F449="","",IF(F449=VLOOKUP(A449,スキル!$A:$K,11,0),"Ｍ",ROUND(H449-J449,0)))</f>
        <v>2</v>
      </c>
      <c r="L449" s="15">
        <f ca="1">IF(F449="","",IF(F449=VLOOKUP(A449,スキル!$A:$K,11,0),"Ａ",IF(F449=VLOOKUP(A449,スキル!$A:$K,11,0)-1,0,SUM(OFFSET(スキル!$A$2,MATCH(A449,スキル!$A$3:$A$1048576,0),F449+4,1,5-F449)))))</f>
        <v>28</v>
      </c>
      <c r="M449" s="15">
        <f ca="1">IF(F449="",VLOOKUP(A449,スキル!$A:$K,10,0),IF(F449=VLOOKUP(A449,スキル!$A:$K,11,0),"Ｘ",K449+L449))</f>
        <v>30</v>
      </c>
      <c r="N449" s="15">
        <f>IF(C449="イベ","-",VLOOKUP(A449,スキル!$A:$K,10,0)*IF(C449="ハピ",10000,30000))</f>
        <v>1080000</v>
      </c>
      <c r="O449" s="15">
        <f t="shared" ca="1" si="1"/>
        <v>180000</v>
      </c>
      <c r="P449" s="15">
        <f ca="1">IF(C449="イベ","-",IF(F449=VLOOKUP(A449,スキル!$A:$K,11,0),0,IF(C449="ハピ",M449*10000,M449*30000)))</f>
        <v>900000</v>
      </c>
      <c r="Q449" s="15" t="str">
        <f>VLOOKUP(A449,スキル!$A$3:$M$1000,13,0)</f>
        <v>2種類のスキルを使えるよ！</v>
      </c>
    </row>
    <row r="450" spans="1:17" ht="18" customHeight="1">
      <c r="A450" s="9">
        <v>448</v>
      </c>
      <c r="C450" s="9" t="s">
        <v>46</v>
      </c>
      <c r="D450" s="9" t="s">
        <v>684</v>
      </c>
      <c r="E450" s="8" t="str">
        <f t="shared" si="0"/>
        <v>期間2</v>
      </c>
      <c r="F450" s="15">
        <v>2</v>
      </c>
      <c r="G450" s="15">
        <v>0</v>
      </c>
      <c r="H450" s="15">
        <f>IF(F450="","",IF(F450=VLOOKUP(A450,スキル!$A:$K,11,0),"ス",VLOOKUP(A450,スキル!$A:$J,F450+4,FALSE)))</f>
        <v>2</v>
      </c>
      <c r="I450" s="15">
        <f>IF(F450="","",IF(F450=VLOOKUP(A450,スキル!$A:$K,11,0),"キ",100/H450))</f>
        <v>50</v>
      </c>
      <c r="J450" s="15">
        <f>IF(F450="","",IF(F450=VLOOKUP(A450,スキル!$A:$K,11,0),"ル",ROUND(G450/I450,1)))</f>
        <v>0</v>
      </c>
      <c r="K450" s="15">
        <f>IF(F450="","",IF(F450=VLOOKUP(A450,スキル!$A:$K,11,0),"Ｍ",ROUND(H450-J450,0)))</f>
        <v>2</v>
      </c>
      <c r="L450" s="15">
        <f ca="1">IF(F450="","",IF(F450=VLOOKUP(A450,スキル!$A:$K,11,0),"Ａ",IF(F450=VLOOKUP(A450,スキル!$A:$K,11,0)-1,0,SUM(OFFSET(スキル!$A$2,MATCH(A450,スキル!$A$3:$A$1048576,0),F450+4,1,5-F450)))))</f>
        <v>28</v>
      </c>
      <c r="M450" s="15">
        <f ca="1">IF(F450="",VLOOKUP(A450,スキル!$A:$K,10,0),IF(F450=VLOOKUP(A450,スキル!$A:$K,11,0),"Ｘ",K450+L450))</f>
        <v>30</v>
      </c>
      <c r="N450" s="15">
        <f>IF(C450="イベ","-",VLOOKUP(A450,スキル!$A:$K,10,0)*IF(C450="ハピ",10000,30000))</f>
        <v>960000</v>
      </c>
      <c r="O450" s="15">
        <f t="shared" ca="1" si="1"/>
        <v>60000</v>
      </c>
      <c r="P450" s="15">
        <f ca="1">IF(C450="イベ","-",IF(F450=VLOOKUP(A450,スキル!$A:$K,11,0),0,IF(C450="ハピ",M450*10000,M450*30000)))</f>
        <v>900000</v>
      </c>
      <c r="Q450" s="15" t="str">
        <f>VLOOKUP(A450,スキル!$A$3:$M$1000,13,0)</f>
        <v>縦ライン状にツムを消すよ！</v>
      </c>
    </row>
    <row r="451" spans="1:17" ht="18" customHeight="1">
      <c r="A451" s="9">
        <v>449</v>
      </c>
      <c r="C451" s="9" t="s">
        <v>46</v>
      </c>
      <c r="D451" s="9" t="s">
        <v>685</v>
      </c>
      <c r="E451" s="8" t="str">
        <f t="shared" si="0"/>
        <v>期間1</v>
      </c>
      <c r="F451" s="15">
        <v>1</v>
      </c>
      <c r="G451" s="15">
        <v>0</v>
      </c>
      <c r="H451" s="15">
        <f>IF(F451="","",IF(F451=VLOOKUP(A451,スキル!$A:$K,11,0),"ス",VLOOKUP(A451,スキル!$A:$J,F451+4,FALSE)))</f>
        <v>1</v>
      </c>
      <c r="I451" s="15">
        <f>IF(F451="","",IF(F451=VLOOKUP(A451,スキル!$A:$K,11,0),"キ",100/H451))</f>
        <v>100</v>
      </c>
      <c r="J451" s="15">
        <f>IF(F451="","",IF(F451=VLOOKUP(A451,スキル!$A:$K,11,0),"ル",ROUND(G451/I451,1)))</f>
        <v>0</v>
      </c>
      <c r="K451" s="15">
        <f>IF(F451="","",IF(F451=VLOOKUP(A451,スキル!$A:$K,11,0),"Ｍ",ROUND(H451-J451,0)))</f>
        <v>1</v>
      </c>
      <c r="L451" s="15">
        <f ca="1">IF(F451="","",IF(F451=VLOOKUP(A451,スキル!$A:$K,11,0),"Ａ",IF(F451=VLOOKUP(A451,スキル!$A:$K,11,0)-1,0,SUM(OFFSET(スキル!$A$2,MATCH(A451,スキル!$A$3:$A$1048576,0),F451+4,1,5-F451)))))</f>
        <v>30</v>
      </c>
      <c r="M451" s="15">
        <f ca="1">IF(F451="",VLOOKUP(A451,スキル!$A:$K,10,0),IF(F451=VLOOKUP(A451,スキル!$A:$K,11,0),"Ｘ",K451+L451))</f>
        <v>31</v>
      </c>
      <c r="N451" s="15">
        <f>IF(C451="イベ","-",VLOOKUP(A451,スキル!$A:$K,10,0)*IF(C451="ハピ",10000,30000))</f>
        <v>960000</v>
      </c>
      <c r="O451" s="15">
        <f t="shared" ca="1" si="1"/>
        <v>30000</v>
      </c>
      <c r="P451" s="15">
        <f ca="1">IF(C451="イベ","-",IF(F451=VLOOKUP(A451,スキル!$A:$K,11,0),0,IF(C451="ハピ",M451*10000,M451*30000)))</f>
        <v>930000</v>
      </c>
      <c r="Q451" s="15" t="str">
        <f>VLOOKUP(A451,スキル!$A$3:$M$1000,13,0)</f>
        <v>ランダムでボムが発生するよ！</v>
      </c>
    </row>
    <row r="452" spans="1:17" ht="18" customHeight="1">
      <c r="A452" s="9">
        <v>450</v>
      </c>
      <c r="C452" s="9" t="s">
        <v>46</v>
      </c>
      <c r="D452" s="9" t="s">
        <v>686</v>
      </c>
      <c r="E452" s="8" t="str">
        <f t="shared" si="0"/>
        <v>期間1</v>
      </c>
      <c r="F452" s="15">
        <v>1</v>
      </c>
      <c r="G452" s="15">
        <v>0</v>
      </c>
      <c r="H452" s="15">
        <f>IF(F452="","",IF(F452=VLOOKUP(A452,スキル!$A:$K,11,0),"ス",VLOOKUP(A452,スキル!$A:$J,F452+4,FALSE)))</f>
        <v>1</v>
      </c>
      <c r="I452" s="15">
        <f>IF(F452="","",IF(F452=VLOOKUP(A452,スキル!$A:$K,11,0),"キ",100/H452))</f>
        <v>100</v>
      </c>
      <c r="J452" s="15">
        <f>IF(F452="","",IF(F452=VLOOKUP(A452,スキル!$A:$K,11,0),"ル",ROUND(G452/I452,1)))</f>
        <v>0</v>
      </c>
      <c r="K452" s="15">
        <f>IF(F452="","",IF(F452=VLOOKUP(A452,スキル!$A:$K,11,0),"Ｍ",ROUND(H452-J452,0)))</f>
        <v>1</v>
      </c>
      <c r="L452" s="15">
        <f ca="1">IF(F452="","",IF(F452=VLOOKUP(A452,スキル!$A:$K,11,0),"Ａ",IF(F452=VLOOKUP(A452,スキル!$A:$K,11,0)-1,0,SUM(OFFSET(スキル!$A$2,MATCH(A452,スキル!$A$3:$A$1048576,0),F452+4,1,5-F452)))))</f>
        <v>27</v>
      </c>
      <c r="M452" s="15">
        <f ca="1">IF(F452="",VLOOKUP(A452,スキル!$A:$K,10,0),IF(F452=VLOOKUP(A452,スキル!$A:$K,11,0),"Ｘ",K452+L452))</f>
        <v>28</v>
      </c>
      <c r="N452" s="15">
        <f>IF(C452="イベ","-",VLOOKUP(A452,スキル!$A:$K,10,0)*IF(C452="ハピ",10000,30000))</f>
        <v>870000</v>
      </c>
      <c r="O452" s="15">
        <f t="shared" ca="1" si="1"/>
        <v>30000</v>
      </c>
      <c r="P452" s="15">
        <f ca="1">IF(C452="イベ","-",IF(F452=VLOOKUP(A452,スキル!$A:$K,11,0),0,IF(C452="ハピ",M452*10000,M452*30000)))</f>
        <v>840000</v>
      </c>
      <c r="Q452" s="15" t="str">
        <f>VLOOKUP(A452,スキル!$A$3:$M$1000,13,0)</f>
        <v>画面下のツムをまとめて消すよ！</v>
      </c>
    </row>
    <row r="453" spans="1:17" ht="18" customHeight="1">
      <c r="A453" s="9">
        <v>451</v>
      </c>
      <c r="C453" s="9" t="s">
        <v>46</v>
      </c>
      <c r="D453" s="9" t="s">
        <v>687</v>
      </c>
      <c r="E453" s="8" t="str">
        <f t="shared" si="0"/>
        <v>期間1</v>
      </c>
      <c r="F453" s="15">
        <v>1</v>
      </c>
      <c r="G453" s="15">
        <v>0</v>
      </c>
      <c r="H453" s="15">
        <f>IF(F453="","",IF(F453=VLOOKUP(A453,スキル!$A:$K,11,0),"ス",VLOOKUP(A453,スキル!$A:$J,F453+4,FALSE)))</f>
        <v>1</v>
      </c>
      <c r="I453" s="15">
        <f>IF(F453="","",IF(F453=VLOOKUP(A453,スキル!$A:$K,11,0),"キ",100/H453))</f>
        <v>100</v>
      </c>
      <c r="J453" s="15">
        <f>IF(F453="","",IF(F453=VLOOKUP(A453,スキル!$A:$K,11,0),"ル",ROUND(G453/I453,1)))</f>
        <v>0</v>
      </c>
      <c r="K453" s="15">
        <f>IF(F453="","",IF(F453=VLOOKUP(A453,スキル!$A:$K,11,0),"Ｍ",ROUND(H453-J453,0)))</f>
        <v>1</v>
      </c>
      <c r="L453" s="15">
        <f ca="1">IF(F453="","",IF(F453=VLOOKUP(A453,スキル!$A:$K,11,0),"Ａ",IF(F453=VLOOKUP(A453,スキル!$A:$K,11,0)-1,0,SUM(OFFSET(スキル!$A$2,MATCH(A453,スキル!$A$3:$A$1048576,0),F453+4,1,5-F453)))))</f>
        <v>27</v>
      </c>
      <c r="M453" s="15">
        <f ca="1">IF(F453="",VLOOKUP(A453,スキル!$A:$K,10,0),IF(F453=VLOOKUP(A453,スキル!$A:$K,11,0),"Ｘ",K453+L453))</f>
        <v>28</v>
      </c>
      <c r="N453" s="15">
        <f>IF(C453="イベ","-",VLOOKUP(A453,スキル!$A:$K,10,0)*IF(C453="ハピ",10000,30000))</f>
        <v>870000</v>
      </c>
      <c r="O453" s="15">
        <f t="shared" ca="1" si="1"/>
        <v>30000</v>
      </c>
      <c r="P453" s="15">
        <f ca="1">IF(C453="イベ","-",IF(F453=VLOOKUP(A453,スキル!$A:$K,11,0),0,IF(C453="ハピ",M453*10000,M453*30000)))</f>
        <v>840000</v>
      </c>
      <c r="Q453" s="15" t="str">
        <f>VLOOKUP(A453,スキル!$A$3:$M$1000,13,0)</f>
        <v>違うツム同士をつなげて一緒に周りのツムを消すよ！</v>
      </c>
    </row>
    <row r="454" spans="1:17" ht="18" customHeight="1">
      <c r="A454" s="9">
        <v>452</v>
      </c>
      <c r="C454" s="9" t="s">
        <v>46</v>
      </c>
      <c r="D454" s="9" t="s">
        <v>689</v>
      </c>
      <c r="E454" s="8" t="str">
        <f t="shared" si="0"/>
        <v>期間4</v>
      </c>
      <c r="F454" s="15">
        <v>3</v>
      </c>
      <c r="G454" s="15">
        <v>50</v>
      </c>
      <c r="H454" s="15">
        <f>IF(F454="","",IF(F454=VLOOKUP(A454,スキル!$A:$K,11,0),"ス",VLOOKUP(A454,スキル!$A:$J,F454+4,FALSE)))</f>
        <v>4</v>
      </c>
      <c r="I454" s="15">
        <f>IF(F454="","",IF(F454=VLOOKUP(A454,スキル!$A:$K,11,0),"キ",100/H454))</f>
        <v>25</v>
      </c>
      <c r="J454" s="15">
        <f>IF(F454="","",IF(F454=VLOOKUP(A454,スキル!$A:$K,11,0),"ル",ROUND(G454/I454,1)))</f>
        <v>2</v>
      </c>
      <c r="K454" s="15">
        <f>IF(F454="","",IF(F454=VLOOKUP(A454,スキル!$A:$K,11,0),"Ｍ",ROUND(H454-J454,0)))</f>
        <v>2</v>
      </c>
      <c r="L454" s="15">
        <f ca="1">IF(F454="","",IF(F454=VLOOKUP(A454,スキル!$A:$K,11,0),"Ａ",IF(F454=VLOOKUP(A454,スキル!$A:$K,11,0)-1,0,SUM(OFFSET(スキル!$A$2,MATCH(A454,スキル!$A$3:$A$1048576,0),F454+4,1,5-F454)))))</f>
        <v>24</v>
      </c>
      <c r="M454" s="15">
        <f ca="1">IF(F454="",VLOOKUP(A454,スキル!$A:$K,10,0),IF(F454=VLOOKUP(A454,スキル!$A:$K,11,0),"Ｘ",K454+L454))</f>
        <v>26</v>
      </c>
      <c r="N454" s="15">
        <f>IF(C454="イベ","-",VLOOKUP(A454,スキル!$A:$K,10,0)*IF(C454="ハピ",10000,30000))</f>
        <v>960000</v>
      </c>
      <c r="O454" s="15">
        <f t="shared" ca="1" si="1"/>
        <v>180000</v>
      </c>
      <c r="P454" s="15">
        <f ca="1">IF(C454="イベ","-",IF(F454=VLOOKUP(A454,スキル!$A:$K,11,0),0,IF(C454="ハピ",M454*10000,M454*30000)))</f>
        <v>780000</v>
      </c>
      <c r="Q454" s="15" t="str">
        <f>VLOOKUP(A454,スキル!$A$3:$M$1000,13,0)</f>
        <v>少しの間ツナ缶と高得点グリムがでるよ　つなぐと周りのツムも消すよ！</v>
      </c>
    </row>
    <row r="455" spans="1:17" ht="18" customHeight="1">
      <c r="A455" s="9">
        <v>453</v>
      </c>
      <c r="C455" s="9" t="s">
        <v>46</v>
      </c>
      <c r="D455" s="9" t="s">
        <v>691</v>
      </c>
      <c r="E455" s="8" t="str">
        <f t="shared" si="0"/>
        <v>期間4</v>
      </c>
      <c r="F455" s="15">
        <v>3</v>
      </c>
      <c r="G455" s="15">
        <v>25</v>
      </c>
      <c r="H455" s="15">
        <f>IF(F455="","",IF(F455=VLOOKUP(A455,スキル!$A:$K,11,0),"ス",VLOOKUP(A455,スキル!$A:$J,F455+4,FALSE)))</f>
        <v>4</v>
      </c>
      <c r="I455" s="15">
        <f>IF(F455="","",IF(F455=VLOOKUP(A455,スキル!$A:$K,11,0),"キ",100/H455))</f>
        <v>25</v>
      </c>
      <c r="J455" s="15">
        <f>IF(F455="","",IF(F455=VLOOKUP(A455,スキル!$A:$K,11,0),"ル",ROUND(G455/I455,1)))</f>
        <v>1</v>
      </c>
      <c r="K455" s="15">
        <f>IF(F455="","",IF(F455=VLOOKUP(A455,スキル!$A:$K,11,0),"Ｍ",ROUND(H455-J455,0)))</f>
        <v>3</v>
      </c>
      <c r="L455" s="15">
        <f ca="1">IF(F455="","",IF(F455=VLOOKUP(A455,スキル!$A:$K,11,0),"Ａ",IF(F455=VLOOKUP(A455,スキル!$A:$K,11,0)-1,0,SUM(OFFSET(スキル!$A$2,MATCH(A455,スキル!$A$3:$A$1048576,0),F455+4,1,5-F455)))))</f>
        <v>28</v>
      </c>
      <c r="M455" s="15">
        <f ca="1">IF(F455="",VLOOKUP(A455,スキル!$A:$K,10,0),IF(F455=VLOOKUP(A455,スキル!$A:$K,11,0),"Ｘ",K455+L455))</f>
        <v>31</v>
      </c>
      <c r="N455" s="15">
        <f>IF(C455="イベ","-",VLOOKUP(A455,スキル!$A:$K,10,0)*IF(C455="ハピ",10000,30000))</f>
        <v>1080000</v>
      </c>
      <c r="O455" s="15">
        <f t="shared" ca="1" si="1"/>
        <v>150000</v>
      </c>
      <c r="P455" s="15">
        <f ca="1">IF(C455="イベ","-",IF(F455=VLOOKUP(A455,スキル!$A:$K,11,0),0,IF(C455="ハピ",M455*10000,M455*30000)))</f>
        <v>930000</v>
      </c>
      <c r="Q455" s="15" t="str">
        <f>VLOOKUP(A455,スキル!$A$3:$M$1000,13,0)</f>
        <v>少しの間2種類だけになるよ！</v>
      </c>
    </row>
    <row r="456" spans="1:17" ht="18" customHeight="1">
      <c r="A456" s="9">
        <v>454</v>
      </c>
      <c r="C456" s="9" t="s">
        <v>46</v>
      </c>
      <c r="D456" s="9" t="s">
        <v>692</v>
      </c>
      <c r="E456" s="8" t="str">
        <f t="shared" si="0"/>
        <v>期間4</v>
      </c>
      <c r="F456" s="15">
        <v>3</v>
      </c>
      <c r="G456" s="15">
        <v>0</v>
      </c>
      <c r="H456" s="15">
        <f>IF(F456="","",IF(F456=VLOOKUP(A456,スキル!$A:$K,11,0),"ス",VLOOKUP(A456,スキル!$A:$J,F456+4,FALSE)))</f>
        <v>4</v>
      </c>
      <c r="I456" s="15">
        <f>IF(F456="","",IF(F456=VLOOKUP(A456,スキル!$A:$K,11,0),"キ",100/H456))</f>
        <v>25</v>
      </c>
      <c r="J456" s="15">
        <f>IF(F456="","",IF(F456=VLOOKUP(A456,スキル!$A:$K,11,0),"ル",ROUND(G456/I456,1)))</f>
        <v>0</v>
      </c>
      <c r="K456" s="15">
        <f>IF(F456="","",IF(F456=VLOOKUP(A456,スキル!$A:$K,11,0),"Ｍ",ROUND(H456-J456,0)))</f>
        <v>4</v>
      </c>
      <c r="L456" s="15">
        <f ca="1">IF(F456="","",IF(F456=VLOOKUP(A456,スキル!$A:$K,11,0),"Ａ",IF(F456=VLOOKUP(A456,スキル!$A:$K,11,0)-1,0,SUM(OFFSET(スキル!$A$2,MATCH(A456,スキル!$A$3:$A$1048576,0),F456+4,1,5-F456)))))</f>
        <v>24</v>
      </c>
      <c r="M456" s="15">
        <f ca="1">IF(F456="",VLOOKUP(A456,スキル!$A:$K,10,0),IF(F456=VLOOKUP(A456,スキル!$A:$K,11,0),"Ｘ",K456+L456))</f>
        <v>28</v>
      </c>
      <c r="N456" s="15">
        <f>IF(C456="イベ","-",VLOOKUP(A456,スキル!$A:$K,10,0)*IF(C456="ハピ",10000,30000))</f>
        <v>960000</v>
      </c>
      <c r="O456" s="15">
        <f t="shared" ca="1" si="1"/>
        <v>120000</v>
      </c>
      <c r="P456" s="15">
        <f ca="1">IF(C456="イベ","-",IF(F456=VLOOKUP(A456,スキル!$A:$K,11,0),0,IF(C456="ハピ",M456*10000,M456*30000)))</f>
        <v>840000</v>
      </c>
      <c r="Q456" s="15" t="str">
        <f>VLOOKUP(A456,スキル!$A$3:$M$1000,13,0)</f>
        <v>クロス＋縦ライン状にツムを消すよ！</v>
      </c>
    </row>
    <row r="457" spans="1:17" ht="18" customHeight="1">
      <c r="A457" s="9">
        <v>455</v>
      </c>
      <c r="C457" s="9" t="s">
        <v>46</v>
      </c>
      <c r="D457" s="9" t="s">
        <v>694</v>
      </c>
      <c r="E457" s="8" t="str">
        <f t="shared" si="0"/>
        <v>期間1</v>
      </c>
      <c r="F457" s="15">
        <v>1</v>
      </c>
      <c r="G457" s="15">
        <v>0</v>
      </c>
      <c r="H457" s="15">
        <f>IF(F457="","",IF(F457=VLOOKUP(A457,スキル!$A:$K,11,0),"ス",VLOOKUP(A457,スキル!$A:$J,F457+4,FALSE)))</f>
        <v>1</v>
      </c>
      <c r="I457" s="15">
        <f>IF(F457="","",IF(F457=VLOOKUP(A457,スキル!$A:$K,11,0),"キ",100/H457))</f>
        <v>100</v>
      </c>
      <c r="J457" s="15">
        <f>IF(F457="","",IF(F457=VLOOKUP(A457,スキル!$A:$K,11,0),"ル",ROUND(G457/I457,1)))</f>
        <v>0</v>
      </c>
      <c r="K457" s="15">
        <f>IF(F457="","",IF(F457=VLOOKUP(A457,スキル!$A:$K,11,0),"Ｍ",ROUND(H457-J457,0)))</f>
        <v>1</v>
      </c>
      <c r="L457" s="15">
        <f ca="1">IF(F457="","",IF(F457=VLOOKUP(A457,スキル!$A:$K,11,0),"Ａ",IF(F457=VLOOKUP(A457,スキル!$A:$K,11,0)-1,0,SUM(OFFSET(スキル!$A$2,MATCH(A457,スキル!$A$3:$A$1048576,0),F457+4,1,5-F457)))))</f>
        <v>34</v>
      </c>
      <c r="M457" s="15">
        <f ca="1">IF(F457="",VLOOKUP(A457,スキル!$A:$K,10,0),IF(F457=VLOOKUP(A457,スキル!$A:$K,11,0),"Ｘ",K457+L457))</f>
        <v>35</v>
      </c>
      <c r="N457" s="15">
        <f>IF(C457="イベ","-",VLOOKUP(A457,スキル!$A:$K,10,0)*IF(C457="ハピ",10000,30000))</f>
        <v>1080000</v>
      </c>
      <c r="O457" s="15">
        <f t="shared" ca="1" si="1"/>
        <v>30000</v>
      </c>
      <c r="P457" s="15">
        <f ca="1">IF(C457="イベ","-",IF(F457=VLOOKUP(A457,スキル!$A:$K,11,0),0,IF(C457="ハピ",M457*10000,M457*30000)))</f>
        <v>1050000</v>
      </c>
      <c r="Q457" s="15" t="str">
        <f>VLOOKUP(A457,スキル!$A$3:$M$1000,13,0)</f>
        <v>横ライン状＋画面中央のツムを消すよ！</v>
      </c>
    </row>
    <row r="458" spans="1:17" ht="18" customHeight="1">
      <c r="A458" s="9">
        <v>456</v>
      </c>
      <c r="C458" s="9" t="s">
        <v>46</v>
      </c>
      <c r="D458" s="9" t="s">
        <v>696</v>
      </c>
      <c r="E458" s="8" t="str">
        <f t="shared" si="0"/>
        <v>期間1</v>
      </c>
      <c r="F458" s="15">
        <v>1</v>
      </c>
      <c r="G458" s="15">
        <v>0</v>
      </c>
      <c r="H458" s="15">
        <f>IF(F458="","",IF(F458=VLOOKUP(A458,スキル!$A:$K,11,0),"ス",VLOOKUP(A458,スキル!$A:$J,F458+4,FALSE)))</f>
        <v>1</v>
      </c>
      <c r="I458" s="15">
        <f>IF(F458="","",IF(F458=VLOOKUP(A458,スキル!$A:$K,11,0),"キ",100/H458))</f>
        <v>100</v>
      </c>
      <c r="J458" s="15">
        <f>IF(F458="","",IF(F458=VLOOKUP(A458,スキル!$A:$K,11,0),"ル",ROUND(G458/I458,1)))</f>
        <v>0</v>
      </c>
      <c r="K458" s="15">
        <f>IF(F458="","",IF(F458=VLOOKUP(A458,スキル!$A:$K,11,0),"Ｍ",ROUND(H458-J458,0)))</f>
        <v>1</v>
      </c>
      <c r="L458" s="15">
        <f ca="1">IF(F458="","",IF(F458=VLOOKUP(A458,スキル!$A:$K,11,0),"Ａ",IF(F458=VLOOKUP(A458,スキル!$A:$K,11,0)-1,0,SUM(OFFSET(スキル!$A$2,MATCH(A458,スキル!$A$3:$A$1048576,0),F458+4,1,5-F458)))))</f>
        <v>27</v>
      </c>
      <c r="M458" s="15">
        <f ca="1">IF(F458="",VLOOKUP(A458,スキル!$A:$K,10,0),IF(F458=VLOOKUP(A458,スキル!$A:$K,11,0),"Ｘ",K458+L458))</f>
        <v>28</v>
      </c>
      <c r="N458" s="15">
        <f>IF(C458="イベ","-",VLOOKUP(A458,スキル!$A:$K,10,0)*IF(C458="ハピ",10000,30000))</f>
        <v>870000</v>
      </c>
      <c r="O458" s="15">
        <f t="shared" ca="1" si="1"/>
        <v>30000</v>
      </c>
      <c r="P458" s="15">
        <f ca="1">IF(C458="イベ","-",IF(F458=VLOOKUP(A458,スキル!$A:$K,11,0),0,IF(C458="ハピ",M458*10000,M458*30000)))</f>
        <v>840000</v>
      </c>
      <c r="Q458" s="15" t="str">
        <f>VLOOKUP(A458,スキル!$A$3:$M$1000,13,0)</f>
        <v>数ヶ所でまとまってツムを消すよ！</v>
      </c>
    </row>
    <row r="459" spans="1:17" ht="18" customHeight="1">
      <c r="A459" s="9">
        <v>457</v>
      </c>
      <c r="C459" s="9" t="s">
        <v>46</v>
      </c>
      <c r="D459" s="9" t="s">
        <v>697</v>
      </c>
      <c r="E459" s="8" t="str">
        <f t="shared" si="0"/>
        <v>期間2</v>
      </c>
      <c r="F459" s="15">
        <v>2</v>
      </c>
      <c r="G459" s="15">
        <v>0</v>
      </c>
      <c r="H459" s="15">
        <f>IF(F459="","",IF(F459=VLOOKUP(A459,スキル!$A:$K,11,0),"ス",VLOOKUP(A459,スキル!$A:$J,F459+4,FALSE)))</f>
        <v>2</v>
      </c>
      <c r="I459" s="15">
        <f>IF(F459="","",IF(F459=VLOOKUP(A459,スキル!$A:$K,11,0),"キ",100/H459))</f>
        <v>50</v>
      </c>
      <c r="J459" s="15">
        <f>IF(F459="","",IF(F459=VLOOKUP(A459,スキル!$A:$K,11,0),"ル",ROUND(G459/I459,1)))</f>
        <v>0</v>
      </c>
      <c r="K459" s="15">
        <f>IF(F459="","",IF(F459=VLOOKUP(A459,スキル!$A:$K,11,0),"Ｍ",ROUND(H459-J459,0)))</f>
        <v>2</v>
      </c>
      <c r="L459" s="15">
        <f ca="1">IF(F459="","",IF(F459=VLOOKUP(A459,スキル!$A:$K,11,0),"Ａ",IF(F459=VLOOKUP(A459,スキル!$A:$K,11,0)-1,0,SUM(OFFSET(スキル!$A$2,MATCH(A459,スキル!$A$3:$A$1048576,0),F459+4,1,5-F459)))))</f>
        <v>32</v>
      </c>
      <c r="M459" s="15">
        <f ca="1">IF(F459="",VLOOKUP(A459,スキル!$A:$K,10,0),IF(F459=VLOOKUP(A459,スキル!$A:$K,11,0),"Ｘ",K459+L459))</f>
        <v>34</v>
      </c>
      <c r="N459" s="15">
        <f>IF(C459="イベ","-",VLOOKUP(A459,スキル!$A:$K,10,0)*IF(C459="ハピ",10000,30000))</f>
        <v>1080000</v>
      </c>
      <c r="O459" s="15">
        <f t="shared" ca="1" si="1"/>
        <v>60000</v>
      </c>
      <c r="P459" s="15">
        <f ca="1">IF(C459="イベ","-",IF(F459=VLOOKUP(A459,スキル!$A:$K,11,0),0,IF(C459="ハピ",M459*10000,M459*30000)))</f>
        <v>1020000</v>
      </c>
      <c r="Q459" s="15" t="str">
        <f>VLOOKUP(A459,スキル!$A$3:$M$1000,13,0)</f>
        <v>フィーバーがはじまりつなげたツムと一緒にまわりのツムを茨でからめるよ！</v>
      </c>
    </row>
    <row r="460" spans="1:17" ht="18" customHeight="1">
      <c r="A460" s="9">
        <v>458</v>
      </c>
      <c r="C460" s="9" t="s">
        <v>46</v>
      </c>
      <c r="D460" s="9" t="s">
        <v>699</v>
      </c>
      <c r="E460" s="8" t="str">
        <f t="shared" si="0"/>
        <v>期間</v>
      </c>
      <c r="F460" s="15"/>
      <c r="G460" s="15">
        <v>0</v>
      </c>
      <c r="H460" s="15" t="str">
        <f>IF(F460="","",IF(F460=VLOOKUP(A460,スキル!$A:$K,11,0),"ス",VLOOKUP(A460,スキル!$A:$J,F460+4,FALSE)))</f>
        <v/>
      </c>
      <c r="I460" s="15" t="str">
        <f>IF(F460="","",IF(F460=VLOOKUP(A460,スキル!$A:$K,11,0),"キ",100/H460))</f>
        <v/>
      </c>
      <c r="J460" s="15" t="str">
        <f>IF(F460="","",IF(F460=VLOOKUP(A460,スキル!$A:$K,11,0),"ル",ROUND(G460/I460,1)))</f>
        <v/>
      </c>
      <c r="K460" s="15" t="str">
        <f>IF(F460="","",IF(F460=VLOOKUP(A460,スキル!$A:$K,11,0),"Ｍ",ROUND(H460-J460,0)))</f>
        <v/>
      </c>
      <c r="L460" s="15" t="str">
        <f ca="1">IF(F460="","",IF(F460=VLOOKUP(A460,スキル!$A:$K,11,0),"Ａ",IF(F460=VLOOKUP(A460,スキル!$A:$K,11,0)-1,0,SUM(OFFSET(スキル!$A$2,MATCH(A460,スキル!$A$3:$A$1048576,0),F460+4,1,5-F460)))))</f>
        <v/>
      </c>
      <c r="M460" s="15">
        <f>IF(F460="",VLOOKUP(A460,スキル!$A:$K,10,0),IF(F460=VLOOKUP(A460,スキル!$A:$K,11,0),"Ｘ",K460+L460))</f>
        <v>32</v>
      </c>
      <c r="N460" s="15">
        <f>IF(C460="イベ","-",VLOOKUP(A460,スキル!$A:$K,10,0)*IF(C460="ハピ",10000,30000))</f>
        <v>960000</v>
      </c>
      <c r="O460" s="15">
        <f t="shared" si="1"/>
        <v>0</v>
      </c>
      <c r="P460" s="15">
        <f>IF(C460="イベ","-",IF(F460=VLOOKUP(A460,スキル!$A:$K,11,0),0,IF(C460="ハピ",M460*10000,M460*30000)))</f>
        <v>960000</v>
      </c>
      <c r="Q460" s="15" t="str">
        <f>VLOOKUP(A460,スキル!$A$3:$M$1000,13,0)</f>
        <v>フィーバーがはじまり2種類の効果が交互にでるよ！</v>
      </c>
    </row>
    <row r="461" spans="1:17" ht="18" customHeight="1">
      <c r="A461" s="9">
        <v>459</v>
      </c>
      <c r="C461" s="9" t="s">
        <v>46</v>
      </c>
      <c r="D461" s="9" t="s">
        <v>701</v>
      </c>
      <c r="E461" s="8" t="str">
        <f t="shared" si="0"/>
        <v>期間</v>
      </c>
      <c r="F461" s="15"/>
      <c r="G461" s="15">
        <v>0</v>
      </c>
      <c r="H461" s="15" t="str">
        <f>IF(F461="","",IF(F461=VLOOKUP(A461,スキル!$A:$K,11,0),"ス",VLOOKUP(A461,スキル!$A:$J,F461+4,FALSE)))</f>
        <v/>
      </c>
      <c r="I461" s="15" t="str">
        <f>IF(F461="","",IF(F461=VLOOKUP(A461,スキル!$A:$K,11,0),"キ",100/H461))</f>
        <v/>
      </c>
      <c r="J461" s="15" t="str">
        <f>IF(F461="","",IF(F461=VLOOKUP(A461,スキル!$A:$K,11,0),"ル",ROUND(G461/I461,1)))</f>
        <v/>
      </c>
      <c r="K461" s="15" t="str">
        <f>IF(F461="","",IF(F461=VLOOKUP(A461,スキル!$A:$K,11,0),"Ｍ",ROUND(H461-J461,0)))</f>
        <v/>
      </c>
      <c r="L461" s="15" t="str">
        <f ca="1">IF(F461="","",IF(F461=VLOOKUP(A461,スキル!$A:$K,11,0),"Ａ",IF(F461=VLOOKUP(A461,スキル!$A:$K,11,0)-1,0,SUM(OFFSET(スキル!$A$2,MATCH(A461,スキル!$A$3:$A$1048576,0),F461+4,1,5-F461)))))</f>
        <v/>
      </c>
      <c r="M461" s="15">
        <f>IF(F461="",VLOOKUP(A461,スキル!$A:$K,10,0),IF(F461=VLOOKUP(A461,スキル!$A:$K,11,0),"Ｘ",K461+L461))</f>
        <v>32</v>
      </c>
      <c r="N461" s="15">
        <f>IF(C461="イベ","-",VLOOKUP(A461,スキル!$A:$K,10,0)*IF(C461="ハピ",10000,30000))</f>
        <v>960000</v>
      </c>
      <c r="O461" s="15">
        <f t="shared" si="1"/>
        <v>0</v>
      </c>
      <c r="P461" s="15">
        <f>IF(C461="イベ","-",IF(F461=VLOOKUP(A461,スキル!$A:$K,11,0),0,IF(C461="ハピ",M461*10000,M461*30000)))</f>
        <v>960000</v>
      </c>
      <c r="Q461" s="15" t="str">
        <f>VLOOKUP(A461,スキル!$A$3:$M$1000,13,0)</f>
        <v>フィーバーがはじまり画面中央のツムを消して特別なボムがでるよ！</v>
      </c>
    </row>
    <row r="462" spans="1:17" ht="18" customHeight="1">
      <c r="A462" s="15">
        <v>460</v>
      </c>
      <c r="C462" s="15" t="s">
        <v>46</v>
      </c>
      <c r="D462" s="26" t="s">
        <v>942</v>
      </c>
      <c r="E462" s="13" t="str">
        <f t="shared" ref="E462:E463" si="2">C462&amp;H462</f>
        <v>期間1</v>
      </c>
      <c r="F462" s="15">
        <v>1</v>
      </c>
      <c r="G462" s="15">
        <v>0</v>
      </c>
      <c r="H462" s="15">
        <f>IF(F462="","",IF(F462=VLOOKUP(A462,スキル!$A:$K,11,0),"ス",VLOOKUP(A462,スキル!$A:$J,F462+4,FALSE)))</f>
        <v>1</v>
      </c>
      <c r="I462" s="15">
        <f>IF(F462="","",IF(F462=VLOOKUP(A462,スキル!$A:$K,11,0),"キ",100/H462))</f>
        <v>100</v>
      </c>
      <c r="J462" s="15">
        <f>IF(F462="","",IF(F462=VLOOKUP(A462,スキル!$A:$K,11,0),"ル",ROUND(G462/I462,1)))</f>
        <v>0</v>
      </c>
      <c r="K462" s="15">
        <f>IF(F462="","",IF(F462=VLOOKUP(A462,スキル!$A:$K,11,0),"Ｍ",ROUND(H462-J462,0)))</f>
        <v>1</v>
      </c>
      <c r="L462" s="15">
        <f ca="1">IF(F462="","",IF(F462=VLOOKUP(A462,スキル!$A:$K,11,0),"Ａ",IF(F462=VLOOKUP(A462,スキル!$A:$K,11,0)-1,0,SUM(OFFSET(スキル!$A$2,MATCH(A462,スキル!$A$3:$A$1048576,0),F462+4,1,5-F462)))))</f>
        <v>27</v>
      </c>
      <c r="M462" s="15">
        <f ca="1">IF(F462="",VLOOKUP(A462,スキル!$A:$K,10,0),IF(F462=VLOOKUP(A462,スキル!$A:$K,11,0),"Ｘ",K462+L462))</f>
        <v>28</v>
      </c>
      <c r="N462" s="15">
        <f>IF(C462="イベ","-",VLOOKUP(A462,スキル!$A:$K,10,0)*IF(C462="ハピ",10000,30000))</f>
        <v>870000</v>
      </c>
      <c r="O462" s="15">
        <f t="shared" ref="O462:O463" ca="1" si="3">IF(C462="イベ","-",N462-P462)</f>
        <v>30000</v>
      </c>
      <c r="P462" s="15">
        <f ca="1">IF(C462="イベ","-",IF(F462=VLOOKUP(A462,スキル!$A:$K,11,0),0,IF(C462="ハピ",M462*10000,M462*30000)))</f>
        <v>840000</v>
      </c>
      <c r="Q462" s="15" t="str">
        <f>VLOOKUP(A462,スキル!$A$3:$M$1000,13,0)</f>
        <v>フィーバーがはじまり特別なボムがでるよ！</v>
      </c>
    </row>
    <row r="463" spans="1:17" ht="18" customHeight="1">
      <c r="A463" s="15">
        <v>461</v>
      </c>
      <c r="C463" s="15" t="s">
        <v>46</v>
      </c>
      <c r="D463" s="26" t="s">
        <v>943</v>
      </c>
      <c r="E463" s="13" t="str">
        <f t="shared" si="2"/>
        <v>期間1</v>
      </c>
      <c r="F463" s="15">
        <v>1</v>
      </c>
      <c r="G463" s="15">
        <v>0</v>
      </c>
      <c r="H463" s="15">
        <f>IF(F463="","",IF(F463=VLOOKUP(A463,スキル!$A:$K,11,0),"ス",VLOOKUP(A463,スキル!$A:$J,F463+4,FALSE)))</f>
        <v>1</v>
      </c>
      <c r="I463" s="15">
        <f>IF(F463="","",IF(F463=VLOOKUP(A463,スキル!$A:$K,11,0),"キ",100/H463))</f>
        <v>100</v>
      </c>
      <c r="J463" s="15">
        <f>IF(F463="","",IF(F463=VLOOKUP(A463,スキル!$A:$K,11,0),"ル",ROUND(G463/I463,1)))</f>
        <v>0</v>
      </c>
      <c r="K463" s="15">
        <f>IF(F463="","",IF(F463=VLOOKUP(A463,スキル!$A:$K,11,0),"Ｍ",ROUND(H463-J463,0)))</f>
        <v>1</v>
      </c>
      <c r="L463" s="15">
        <f ca="1">IF(F463="","",IF(F463=VLOOKUP(A463,スキル!$A:$K,11,0),"Ａ",IF(F463=VLOOKUP(A463,スキル!$A:$K,11,0)-1,0,SUM(OFFSET(スキル!$A$2,MATCH(A463,スキル!$A$3:$A$1048576,0),F463+4,1,5-F463)))))</f>
        <v>27</v>
      </c>
      <c r="M463" s="15">
        <f ca="1">IF(F463="",VLOOKUP(A463,スキル!$A:$K,10,0),IF(F463=VLOOKUP(A463,スキル!$A:$K,11,0),"Ｘ",K463+L463))</f>
        <v>28</v>
      </c>
      <c r="N463" s="15">
        <f>IF(C463="イベ","-",VLOOKUP(A463,スキル!$A:$K,10,0)*IF(C463="ハピ",10000,30000))</f>
        <v>870000</v>
      </c>
      <c r="O463" s="15">
        <f t="shared" ca="1" si="3"/>
        <v>30000</v>
      </c>
      <c r="P463" s="15">
        <f ca="1">IF(C463="イベ","-",IF(F463=VLOOKUP(A463,スキル!$A:$K,11,0),0,IF(C463="ハピ",M463*10000,M463*30000)))</f>
        <v>840000</v>
      </c>
      <c r="Q463" s="15" t="str">
        <f>VLOOKUP(A463,スキル!$A$3:$M$1000,13,0)</f>
        <v>フィーバーがはじまり縦ライン状にツムを消すよ！</v>
      </c>
    </row>
    <row r="464" spans="1:17" ht="18" customHeight="1"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6:17" ht="18" customHeight="1"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6:17" ht="18" customHeight="1"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6:17" ht="18" customHeight="1"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6:17" ht="18" customHeight="1"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6:17" ht="18" customHeight="1"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6:17" ht="18" customHeight="1"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6:17" ht="18" customHeight="1"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6:17" ht="18" customHeight="1"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6:17" ht="18" customHeight="1"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6:17" ht="18" customHeight="1"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6:17" ht="18" customHeight="1"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6:17" ht="18" customHeight="1"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6:17" ht="18" customHeight="1"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6:17" ht="18" customHeight="1"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6:17" ht="18" customHeight="1"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6:17" ht="18" customHeight="1"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6:17" ht="18" customHeight="1"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6:17" ht="18" customHeight="1"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6:17" ht="18" customHeight="1"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6:17" ht="18" customHeight="1"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6:17" ht="18" customHeight="1"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6:17" ht="18" customHeight="1"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6:17" ht="18" customHeight="1"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6:17" ht="18" customHeight="1"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6:17" ht="18" customHeight="1"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6:17" ht="18" customHeight="1"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6:17" ht="18" customHeight="1"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6:17" ht="18" customHeight="1"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6:17" ht="18" customHeight="1"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6:17" ht="18" customHeight="1"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6:17" ht="18" customHeight="1"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6:17" ht="18" customHeight="1"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6:17" ht="18" customHeight="1"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6:17" ht="18" customHeight="1"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6:17" ht="18" customHeight="1"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6:17" ht="18" customHeight="1"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6:17" ht="18" customHeight="1"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6:17" ht="18" customHeight="1"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6:17" ht="18" customHeight="1"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6:17" ht="18" customHeight="1"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6:17" ht="18" customHeight="1"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6:17" ht="18" customHeight="1"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6:17" ht="18" customHeight="1"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6:17" ht="18" customHeight="1"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6:17" ht="18" customHeight="1"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6:17" ht="18" customHeight="1"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6:17" ht="18" customHeight="1"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6:17" ht="18" customHeight="1"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6:17" ht="18" customHeight="1"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6:17" ht="18" customHeight="1"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6:17" ht="18" customHeight="1"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6:17" ht="18" customHeight="1"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6:17" ht="18" customHeight="1"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6:17" ht="18" customHeight="1"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6:17" ht="18" customHeight="1"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6:17" ht="18" customHeight="1"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6:17" ht="18" customHeight="1"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6:17" ht="18" customHeight="1"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6:17" ht="18" customHeight="1"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6:17" ht="18" customHeight="1"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6:17" ht="18" customHeight="1"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6:17" ht="18" customHeight="1"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6:17" ht="18" customHeight="1"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6:17" ht="18" customHeight="1"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6:17" ht="18" customHeight="1"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6:17" ht="18" customHeight="1"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6:17" ht="18" customHeight="1"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6:17" ht="18" customHeight="1"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6:17" ht="18" customHeight="1"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6:17" ht="18" customHeight="1"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6:17" ht="18" customHeight="1"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6:17" ht="18" customHeight="1"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6:17" ht="18" customHeight="1"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6:17" ht="18" customHeight="1"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6:17" ht="18" customHeight="1"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6:17" ht="18" customHeight="1"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6:17" ht="18" customHeight="1"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6:17" ht="18" customHeight="1"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6:17" ht="18" customHeight="1"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6:17" ht="18" customHeight="1"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6:17" ht="18" customHeight="1"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6:17" ht="18" customHeight="1"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6:17" ht="18" customHeight="1"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6:17" ht="18" customHeight="1"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6:17" ht="18" customHeight="1"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6:17" ht="18" customHeight="1"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6:17" ht="18" customHeight="1"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6:17" ht="18" customHeight="1"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6:17" ht="18" customHeight="1"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6:17" ht="18" customHeight="1"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6:17" ht="18" customHeight="1"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6:17" ht="18" customHeight="1"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6:17" ht="18" customHeight="1"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6:17" ht="18" customHeight="1"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6:17" ht="18" customHeight="1"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6:17" ht="18" customHeight="1"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6:17" ht="18" customHeight="1"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6:17" ht="18" customHeight="1"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6:17" ht="18" customHeight="1"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6:17" ht="18" customHeight="1"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6:17" ht="18" customHeight="1"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6:17" ht="18" customHeight="1"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6:17" ht="18" customHeight="1"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6:17" ht="18" customHeight="1"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6:17" ht="18" customHeight="1"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6:17" ht="18" customHeight="1"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6:17" ht="18" customHeight="1"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6:17" ht="18" customHeight="1"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6:17" ht="18" customHeight="1"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6:17" ht="18" customHeight="1"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6:17" ht="18" customHeight="1"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6:17" ht="18" customHeight="1"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6:17" ht="18" customHeight="1"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6:17" ht="18" customHeight="1"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6:17" ht="18" customHeight="1"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6:17" ht="18" customHeight="1"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6:17" ht="18" customHeight="1"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6:17" ht="18" customHeight="1"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6:17" ht="18" customHeight="1"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6:17" ht="18" customHeight="1"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6:17" ht="18" customHeight="1"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6:17" ht="18" customHeight="1"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6:17" ht="18" customHeight="1"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6:17" ht="18" customHeight="1"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6:17" ht="18" customHeight="1"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6:17" ht="18" customHeight="1"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6:17" ht="18" customHeight="1"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6:17" ht="18" customHeight="1"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6:17" ht="18" customHeight="1"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6:17" ht="18" customHeight="1"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6:17" ht="18" customHeight="1"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6:17" ht="18" customHeight="1"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6:17" ht="18" customHeight="1"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6:17" ht="18" customHeight="1"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6:17" ht="18" customHeight="1"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6:17" ht="18" customHeight="1"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6:17" ht="18" customHeight="1"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6:17" ht="18" customHeight="1"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6:17" ht="18" customHeight="1"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6:17" ht="18" customHeight="1"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6:17" ht="18" customHeight="1"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6:17" ht="18" customHeight="1"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6:17" ht="18" customHeight="1"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6:17" ht="18" customHeight="1"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6:17" ht="18" customHeight="1"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6:17" ht="18" customHeight="1"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6:17" ht="18" customHeight="1"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6:17" ht="18" customHeight="1"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6:17" ht="18" customHeight="1"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6:17" ht="18" customHeight="1"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6:17" ht="18" customHeight="1"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6:17" ht="18" customHeight="1"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6:17" ht="18" customHeight="1"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6:17" ht="18" customHeight="1"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6:17" ht="18" customHeight="1"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6:17" ht="18" customHeight="1"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6:17" ht="18" customHeight="1"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6:17" ht="18" customHeight="1"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6:17" ht="18" customHeight="1"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6:17" ht="18" customHeight="1"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6:17" ht="18" customHeight="1"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6:17" ht="18" customHeight="1"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6:17" ht="18" customHeight="1"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6:17" ht="18" customHeight="1"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6:17" ht="18" customHeight="1"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6:17" ht="18" customHeight="1"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6:17" ht="18" customHeight="1"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6:17" ht="18" customHeight="1"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6:17" ht="18" customHeight="1"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6:17" ht="18" customHeight="1"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6:17" ht="18" customHeight="1"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6:17" ht="18" customHeight="1"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6:17" ht="18" customHeight="1"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6:17" ht="18" customHeight="1"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6:17" ht="18" customHeight="1"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6:17" ht="18" customHeight="1"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6:17" ht="18" customHeight="1"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6:17" ht="18" customHeight="1"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6:17" ht="18" customHeight="1"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6:17" ht="18" customHeight="1"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6:17" ht="18" customHeight="1"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6:17" ht="18" customHeight="1"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6:17" ht="18" customHeight="1"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6:17" ht="18" customHeight="1"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6:17" ht="18" customHeight="1"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6:17" ht="18" customHeight="1"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6:17" ht="18" customHeight="1"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6:17" ht="18" customHeight="1"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6:17" ht="18" customHeight="1"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6:17" ht="18" customHeight="1"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6:17" ht="18" customHeight="1"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6:17" ht="18" customHeight="1"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6:17" ht="18" customHeight="1"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6:17" ht="18" customHeight="1"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6:17" ht="18" customHeight="1"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6:17" ht="18" customHeight="1"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6:17" ht="18" customHeight="1"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6:17" ht="18" customHeight="1"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6:17" ht="18" customHeight="1"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6:17" ht="18" customHeight="1"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6:17" ht="18" customHeight="1"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6:17" ht="18" customHeight="1"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6:17" ht="18" customHeight="1"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6:17" ht="18" customHeight="1"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6:17" ht="18" customHeight="1"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6:17" ht="18" customHeight="1"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6:17" ht="18" customHeight="1"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6:17" ht="18" customHeight="1"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6:17" ht="18" customHeight="1"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6:17" ht="18" customHeight="1"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6:17" ht="18" customHeight="1"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6:17" ht="18" customHeight="1"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6:17" ht="18" customHeight="1"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6:17" ht="18" customHeight="1"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6:17" ht="18" customHeight="1"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6:17" ht="18" customHeight="1"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6:17" ht="18" customHeight="1"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6:17" ht="18" customHeight="1"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6:17" ht="18" customHeight="1"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6:17" ht="18" customHeight="1"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6:17" ht="18" customHeight="1"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6:17" ht="18" customHeight="1"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6:17" ht="18" customHeight="1"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6:17" ht="18" customHeight="1"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6:17" ht="18" customHeight="1"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6:17" ht="18" customHeight="1"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6:17" ht="18" customHeight="1"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6:17" ht="18" customHeight="1"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6:17" ht="18" customHeight="1"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6:17" ht="18" customHeight="1"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6:17" ht="18" customHeight="1"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6:17" ht="18" customHeight="1"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6:17" ht="18" customHeight="1"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6:17" ht="18" customHeight="1"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6:17" ht="18" customHeight="1"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6:17" ht="18" customHeight="1"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6:17" ht="18" customHeight="1"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6:17" ht="18" customHeight="1"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6:17" ht="18" customHeight="1"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6:17" ht="18" customHeight="1"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6:17" ht="18" customHeight="1"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6:17" ht="18" customHeight="1"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6:17" ht="18" customHeight="1"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6:17" ht="18" customHeight="1"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6:17" ht="18" customHeight="1"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6:17" ht="18" customHeight="1"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6:17" ht="18" customHeight="1"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6:17" ht="18" customHeight="1"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6:17" ht="18" customHeight="1"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6:17" ht="18" customHeight="1"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6:17" ht="18" customHeight="1"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6:17" ht="18" customHeight="1"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6:17" ht="18" customHeight="1"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6:17" ht="18" customHeight="1"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6:17" ht="18" customHeight="1"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6:17" ht="18" customHeight="1"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6:17" ht="18" customHeight="1"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6:17" ht="18" customHeight="1"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6:17" ht="18" customHeight="1"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6:17" ht="18" customHeight="1"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6:17" ht="18" customHeight="1"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6:17" ht="18" customHeight="1"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6:17" ht="18" customHeight="1"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6:17" ht="18" customHeight="1"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6:17" ht="18" customHeight="1"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6:17" ht="18" customHeight="1"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6:17" ht="18" customHeight="1"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6:17" ht="18" customHeight="1"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6:17" ht="18" customHeight="1"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6:17" ht="18" customHeight="1"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6:17" ht="18" customHeight="1"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6:17" ht="18" customHeight="1"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6:17" ht="18" customHeight="1"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6:17" ht="18" customHeight="1"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6:17" ht="18" customHeight="1"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6:17" ht="18" customHeight="1"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6:17" ht="18" customHeight="1"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6:17" ht="18" customHeight="1"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6:17" ht="18" customHeight="1"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6:17" ht="18" customHeight="1"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6:17" ht="18" customHeight="1"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6:17" ht="18" customHeight="1"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6:17" ht="18" customHeight="1"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6:17" ht="18" customHeight="1"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6:17" ht="18" customHeight="1"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6:17" ht="18" customHeight="1"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6:17" ht="18" customHeight="1"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6:17" ht="18" customHeight="1"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6:17" ht="18" customHeight="1"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6:17" ht="18" customHeight="1"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6:17" ht="18" customHeight="1"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6:17" ht="18" customHeight="1"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6:17" ht="18" customHeight="1"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6:17" ht="18" customHeight="1"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6:17" ht="18" customHeight="1"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6:17" ht="18" customHeight="1"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6:17" ht="18" customHeight="1"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6:17" ht="18" customHeight="1"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6:17" ht="18" customHeight="1"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6:17" ht="18" customHeight="1"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6:17" ht="18" customHeight="1"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6:17" ht="18" customHeight="1"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6:17" ht="18" customHeight="1"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6:17" ht="18" customHeight="1"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6:17" ht="18" customHeight="1"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6:17" ht="18" customHeight="1"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6:17" ht="18" customHeight="1"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6:17" ht="18" customHeight="1"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6:17" ht="18" customHeight="1"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6:17" ht="18" customHeight="1"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6:17" ht="18" customHeight="1"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6:17" ht="18" customHeight="1"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6:17" ht="18" customHeight="1"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6:17" ht="18" customHeight="1"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6:17" ht="18" customHeight="1"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6:17" ht="18" customHeight="1"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6:17" ht="18" customHeight="1"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6:17" ht="18" customHeight="1"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6:17" ht="18" customHeight="1"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6:17" ht="18" customHeight="1"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6:17" ht="18" customHeight="1"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6:17" ht="18" customHeight="1"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6:17" ht="18" customHeight="1"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6:17" ht="18" customHeight="1"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6:17" ht="18" customHeight="1"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6:17" ht="18" customHeight="1"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6:17" ht="18" customHeight="1"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6:17" ht="18" customHeight="1"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6:17" ht="18" customHeight="1"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6:17" ht="18" customHeight="1"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6:17" ht="18" customHeight="1"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6:17" ht="18" customHeight="1"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6:17" ht="18" customHeight="1"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6:17" ht="18" customHeight="1"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6:17" ht="18" customHeight="1"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6:17" ht="18" customHeight="1"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6:17" ht="18" customHeight="1"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6:17" ht="18" customHeight="1"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6:17" ht="18" customHeight="1"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6:17" ht="18" customHeight="1"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6:17" ht="18" customHeight="1"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6:17" ht="18" customHeight="1"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6:17" ht="18" customHeight="1"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6:17" ht="18" customHeight="1"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6:17" ht="18" customHeight="1"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6:17" ht="18" customHeight="1"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6:17" ht="18" customHeight="1"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6:17" ht="18" customHeight="1"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6:17" ht="18" customHeight="1"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6:17" ht="18" customHeight="1"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6:17" ht="18" customHeight="1"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6:17" ht="18" customHeight="1"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6:17" ht="18" customHeight="1"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6:17" ht="18" customHeight="1"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6:17" ht="18" customHeight="1"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6:17" ht="18" customHeight="1"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6:17" ht="18" customHeight="1"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6:17" ht="18" customHeight="1"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6:17" ht="18" customHeight="1"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6:17" ht="18" customHeight="1"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6:17" ht="18" customHeight="1"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6:17" ht="18" customHeight="1"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6:17" ht="18" customHeight="1"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6:17" ht="18" customHeight="1"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6:17" ht="18" customHeight="1"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6:17" ht="18" customHeight="1"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6:17" ht="18" customHeight="1"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6:17" ht="18" customHeight="1"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6:17" ht="18" customHeight="1"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6:17" ht="18" customHeight="1"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6:17" ht="18" customHeight="1"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6:17" ht="18" customHeight="1"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6:17" ht="18" customHeight="1"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6:17" ht="18" customHeight="1"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6:17" ht="18" customHeight="1"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6:17" ht="18" customHeight="1"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6:17" ht="18" customHeight="1"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6:17" ht="18" customHeight="1"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6:17" ht="18" customHeight="1"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6:17" ht="18" customHeight="1"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6:17" ht="18" customHeight="1"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6:17" ht="18" customHeight="1"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6:17" ht="18" customHeight="1"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6:17" ht="18" customHeight="1"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6:17" ht="18" customHeight="1"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6:17" ht="18" customHeight="1"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6:17" ht="18" customHeight="1"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6:17" ht="18" customHeight="1"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6:17" ht="18" customHeight="1"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6:17" ht="18" customHeight="1"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6:17" ht="18" customHeight="1"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6:17" ht="18" customHeight="1"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6:17" ht="18" customHeight="1"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6:17" ht="18" customHeight="1"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6:17" ht="18" customHeight="1"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6:17" ht="18" customHeight="1"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6:17" ht="18" customHeight="1"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6:17" ht="18" customHeight="1"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6:17" ht="18" customHeight="1"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6:17" ht="18" customHeight="1"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6:17" ht="18" customHeight="1"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6:17" ht="18" customHeight="1"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6:17" ht="18" customHeight="1"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6:17" ht="18" customHeight="1"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6:17" ht="18" customHeight="1"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6:17" ht="18" customHeight="1"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6:17" ht="18" customHeight="1"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6:17" ht="18" customHeight="1"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6:17" ht="18" customHeight="1"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6:17" ht="18" customHeight="1"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6:17" ht="18" customHeight="1"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6:17" ht="18" customHeight="1"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6:17" ht="18" customHeight="1"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6:17" ht="18" customHeight="1"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6:17" ht="18" customHeight="1"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6:17" ht="18" customHeight="1"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6:17" ht="18" customHeight="1"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6:17" ht="18" customHeight="1"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6:17" ht="18" customHeight="1"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6:17" ht="18" customHeight="1"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6:17" ht="18" customHeight="1"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6:17" ht="18" customHeight="1"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6:17" ht="18" customHeight="1"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6:17" ht="18" customHeight="1"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6:17" ht="18" customHeight="1"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6:17" ht="18" customHeight="1"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6:17" ht="18" customHeight="1"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6:17" ht="18" customHeight="1"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6:17" ht="18" customHeight="1"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6:17" ht="18" customHeight="1"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6:17" ht="18" customHeight="1"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6:17" ht="18" customHeight="1"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6:17" ht="18" customHeight="1"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6:17" ht="18" customHeight="1"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6:17" ht="18" customHeight="1"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6:17" ht="18" customHeight="1"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6:17" ht="18" customHeight="1"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6:17" ht="18" customHeight="1"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6:17" ht="18" customHeight="1"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6:17" ht="18" customHeight="1"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6:17" ht="18" customHeight="1"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6:17" ht="18" customHeight="1"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6:17" ht="18" customHeight="1"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6:17" ht="18" customHeight="1"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6:17" ht="18" customHeight="1"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6:17" ht="18" customHeight="1"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6:17" ht="18" customHeight="1"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6:17" ht="18" customHeight="1"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6:17" ht="18" customHeight="1"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6:17" ht="18" customHeight="1"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6:17" ht="18" customHeight="1"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6:17" ht="18" customHeight="1"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6:17" ht="18" customHeight="1"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6:17" ht="18" customHeight="1"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6:17" ht="18" customHeight="1"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6:17" ht="18" customHeight="1"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6:17" ht="18" customHeight="1"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6:17" ht="18" customHeight="1"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6:17" ht="18" customHeight="1"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6:17" ht="18" customHeight="1"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6:17" ht="18" customHeight="1"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6:17" ht="18" customHeight="1"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6:17" ht="18" customHeight="1"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6:17" ht="18" customHeight="1"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6:17" ht="18" customHeight="1"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6:17" ht="18" customHeight="1"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6:17" ht="18" customHeight="1"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6:17" ht="18" customHeight="1"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6:17" ht="18" customHeight="1"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6:17" ht="18" customHeight="1"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6:17" ht="18" customHeight="1"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6:17" ht="18" customHeight="1"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6:17" ht="18" customHeight="1"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6:17" ht="18" customHeight="1"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6:17" ht="18" customHeight="1"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6:17" ht="18" customHeight="1"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6:17" ht="18" customHeight="1"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6:17" ht="18" customHeight="1"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6:17" ht="18" customHeight="1"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6:17" ht="18" customHeight="1"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6:17" ht="18" customHeight="1"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6:17" ht="18" customHeight="1"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6:17" ht="18" customHeight="1"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6:17" ht="18" customHeight="1"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6:17" ht="18" customHeight="1"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6:17" ht="18" customHeight="1"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6:17" ht="18" customHeight="1"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6:17" ht="18" customHeight="1"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6:17" ht="18" customHeight="1"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6:17" ht="18" customHeight="1"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6:17" ht="18" customHeight="1"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6:17" ht="18" customHeight="1"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6:17" ht="18" customHeight="1"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6:17" ht="18" customHeight="1"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6:17" ht="18" customHeight="1"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6:17" ht="18" customHeight="1"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6:17" ht="18" customHeight="1"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6:17" ht="18" customHeight="1"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6:17" ht="18" customHeight="1"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6:17" ht="18" customHeight="1"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6:17" ht="18" customHeight="1"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6:17" ht="18" customHeight="1"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6:17" ht="18" customHeight="1"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6:17" ht="18" customHeight="1"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6:17" ht="18" customHeight="1"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6:17" ht="18" customHeight="1"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6:17" ht="18" customHeight="1"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6:17" ht="18" customHeight="1"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6:17" ht="18" customHeight="1"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6:17" ht="18" customHeight="1"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6:17" ht="18" customHeight="1"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6:17" ht="18" customHeight="1"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6:17" ht="18" customHeight="1"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6:17" ht="18" customHeight="1"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6:17" ht="18" customHeight="1"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6:17" ht="18" customHeight="1"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6:17" ht="18" customHeight="1"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6:17" ht="18" customHeight="1"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6:17" ht="18" customHeight="1"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6:17" ht="18" customHeight="1"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6:17" ht="18" customHeight="1"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6:17" ht="18" customHeight="1"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6:17" ht="18" customHeight="1"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6:17" ht="18" customHeight="1"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6:17" ht="18" customHeight="1"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6:17" ht="18" customHeight="1"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6:17" ht="18" customHeight="1"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6:17" ht="18" customHeight="1"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6:17" ht="18" customHeight="1"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6:17" ht="18" customHeight="1"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6:17" ht="18" customHeight="1"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6:17" ht="18" customHeight="1"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6:17" ht="18" customHeight="1"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6:17" ht="18" customHeight="1"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6:17" ht="18" customHeight="1"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6:17" ht="18" customHeight="1"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</sheetData>
  <phoneticPr fontId="6"/>
  <conditionalFormatting sqref="A422:D424 A427:B431 D427:D431 A446:B448 D446:D448 A464:D1000">
    <cfRule type="expression" dxfId="21" priority="5">
      <formula>$H422="ス"</formula>
    </cfRule>
  </conditionalFormatting>
  <conditionalFormatting sqref="A11:P371 A3:E10 F464:Q1000 F11:Q424 F425:P461 Q3:Q463">
    <cfRule type="expression" dxfId="20" priority="6">
      <formula>$H3="ス"</formula>
    </cfRule>
  </conditionalFormatting>
  <conditionalFormatting sqref="A372:D421">
    <cfRule type="expression" dxfId="19" priority="7">
      <formula>$H372="ス"</formula>
    </cfRule>
  </conditionalFormatting>
  <conditionalFormatting sqref="E409:F409">
    <cfRule type="expression" dxfId="18" priority="4">
      <formula>$H409="ス"</formula>
    </cfRule>
  </conditionalFormatting>
  <conditionalFormatting sqref="G409:P409">
    <cfRule type="expression" dxfId="17" priority="3">
      <formula>$H409="ス"</formula>
    </cfRule>
  </conditionalFormatting>
  <conditionalFormatting sqref="F3:P10">
    <cfRule type="expression" dxfId="16" priority="2">
      <formula>$H3="ス"</formula>
    </cfRule>
  </conditionalFormatting>
  <conditionalFormatting sqref="F462:P463">
    <cfRule type="expression" dxfId="0" priority="1">
      <formula>$H462="ス"</formula>
    </cfRule>
  </conditionalFormatting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0"/>
  <sheetViews>
    <sheetView workbookViewId="0">
      <pane ySplit="2" topLeftCell="A450" activePane="bottomLeft" state="frozen"/>
      <selection pane="bottomLeft" activeCell="A462" sqref="A462:D463"/>
    </sheetView>
  </sheetViews>
  <sheetFormatPr defaultColWidth="12.625" defaultRowHeight="15" customHeight="1"/>
  <cols>
    <col min="1" max="1" width="5" customWidth="1"/>
    <col min="2" max="2" width="3.875" customWidth="1"/>
    <col min="3" max="3" width="4.375" customWidth="1"/>
    <col min="4" max="4" width="32.375" customWidth="1"/>
    <col min="5" max="9" width="7.125" customWidth="1"/>
    <col min="10" max="10" width="5.125" customWidth="1"/>
    <col min="11" max="11" width="7.625" customWidth="1"/>
    <col min="12" max="12" width="84.75" hidden="1" customWidth="1"/>
    <col min="13" max="26" width="7.625" customWidth="1"/>
  </cols>
  <sheetData>
    <row r="1" spans="1:13" ht="18" customHeight="1">
      <c r="D1" s="7" t="s">
        <v>712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 t="s">
        <v>713</v>
      </c>
      <c r="K1" s="7" t="s">
        <v>714</v>
      </c>
    </row>
    <row r="2" spans="1:13" ht="4.5" customHeight="1"/>
    <row r="3" spans="1:13" ht="18" customHeight="1">
      <c r="A3" s="7">
        <v>1</v>
      </c>
      <c r="C3" s="7" t="s">
        <v>11</v>
      </c>
      <c r="D3" s="7" t="s">
        <v>12</v>
      </c>
      <c r="E3" s="7">
        <v>2</v>
      </c>
      <c r="F3" s="7">
        <v>4</v>
      </c>
      <c r="G3" s="7" t="s">
        <v>715</v>
      </c>
      <c r="H3" s="7" t="s">
        <v>715</v>
      </c>
      <c r="I3" s="7" t="s">
        <v>715</v>
      </c>
      <c r="J3" s="7">
        <v>7</v>
      </c>
      <c r="K3" s="7">
        <v>3</v>
      </c>
      <c r="L3" s="7" t="s">
        <v>716</v>
      </c>
      <c r="M3" s="15" t="s">
        <v>13</v>
      </c>
    </row>
    <row r="4" spans="1:13" ht="18" customHeight="1">
      <c r="A4" s="7">
        <v>2</v>
      </c>
      <c r="C4" s="7" t="s">
        <v>11</v>
      </c>
      <c r="D4" s="7" t="s">
        <v>14</v>
      </c>
      <c r="E4" s="7">
        <v>2</v>
      </c>
      <c r="F4" s="7">
        <v>4</v>
      </c>
      <c r="G4" s="7" t="s">
        <v>715</v>
      </c>
      <c r="H4" s="7" t="s">
        <v>715</v>
      </c>
      <c r="I4" s="7" t="s">
        <v>715</v>
      </c>
      <c r="J4" s="7">
        <v>7</v>
      </c>
      <c r="K4" s="7">
        <v>3</v>
      </c>
      <c r="L4" s="7" t="s">
        <v>716</v>
      </c>
      <c r="M4" s="15" t="s">
        <v>13</v>
      </c>
    </row>
    <row r="5" spans="1:13" ht="18" customHeight="1">
      <c r="A5" s="7">
        <v>3</v>
      </c>
      <c r="C5" s="7" t="s">
        <v>11</v>
      </c>
      <c r="D5" s="7" t="s">
        <v>15</v>
      </c>
      <c r="E5" s="7">
        <v>2</v>
      </c>
      <c r="F5" s="7">
        <v>4</v>
      </c>
      <c r="G5" s="7" t="s">
        <v>715</v>
      </c>
      <c r="H5" s="7" t="s">
        <v>715</v>
      </c>
      <c r="I5" s="7" t="s">
        <v>715</v>
      </c>
      <c r="J5" s="7">
        <v>7</v>
      </c>
      <c r="K5" s="7">
        <v>3</v>
      </c>
      <c r="L5" s="7" t="s">
        <v>716</v>
      </c>
      <c r="M5" s="21" t="s">
        <v>16</v>
      </c>
    </row>
    <row r="6" spans="1:13" ht="18" customHeight="1">
      <c r="A6" s="7">
        <v>4</v>
      </c>
      <c r="C6" s="7" t="s">
        <v>11</v>
      </c>
      <c r="D6" s="7" t="s">
        <v>17</v>
      </c>
      <c r="E6" s="7">
        <v>2</v>
      </c>
      <c r="F6" s="7">
        <v>4</v>
      </c>
      <c r="G6" s="7" t="s">
        <v>715</v>
      </c>
      <c r="H6" s="7" t="s">
        <v>715</v>
      </c>
      <c r="I6" s="7" t="s">
        <v>715</v>
      </c>
      <c r="J6" s="7">
        <v>7</v>
      </c>
      <c r="K6" s="7">
        <v>3</v>
      </c>
      <c r="L6" s="7" t="s">
        <v>716</v>
      </c>
      <c r="M6" s="21" t="s">
        <v>18</v>
      </c>
    </row>
    <row r="7" spans="1:13" ht="18" customHeight="1">
      <c r="A7" s="7">
        <v>5</v>
      </c>
      <c r="C7" s="7" t="s">
        <v>11</v>
      </c>
      <c r="D7" s="7" t="s">
        <v>19</v>
      </c>
      <c r="E7" s="7">
        <v>2</v>
      </c>
      <c r="F7" s="7">
        <v>4</v>
      </c>
      <c r="G7" s="7" t="s">
        <v>715</v>
      </c>
      <c r="H7" s="7" t="s">
        <v>715</v>
      </c>
      <c r="I7" s="7" t="s">
        <v>715</v>
      </c>
      <c r="J7" s="7">
        <v>7</v>
      </c>
      <c r="K7" s="7">
        <v>3</v>
      </c>
      <c r="L7" s="7" t="s">
        <v>716</v>
      </c>
      <c r="M7" s="21" t="s">
        <v>20</v>
      </c>
    </row>
    <row r="8" spans="1:13" ht="18" customHeight="1">
      <c r="A8" s="7">
        <v>6</v>
      </c>
      <c r="C8" s="7" t="s">
        <v>11</v>
      </c>
      <c r="D8" s="7" t="s">
        <v>21</v>
      </c>
      <c r="E8" s="7">
        <v>2</v>
      </c>
      <c r="F8" s="7">
        <v>4</v>
      </c>
      <c r="G8" s="7" t="s">
        <v>715</v>
      </c>
      <c r="H8" s="7" t="s">
        <v>715</v>
      </c>
      <c r="I8" s="7" t="s">
        <v>715</v>
      </c>
      <c r="J8" s="7">
        <v>7</v>
      </c>
      <c r="K8" s="7">
        <v>3</v>
      </c>
      <c r="L8" s="7" t="s">
        <v>716</v>
      </c>
      <c r="M8" s="21" t="s">
        <v>22</v>
      </c>
    </row>
    <row r="9" spans="1:13" ht="18" customHeight="1">
      <c r="A9" s="7">
        <v>7</v>
      </c>
      <c r="C9" s="7" t="s">
        <v>11</v>
      </c>
      <c r="D9" s="7" t="s">
        <v>23</v>
      </c>
      <c r="E9" s="7">
        <v>2</v>
      </c>
      <c r="F9" s="7">
        <v>4</v>
      </c>
      <c r="G9" s="7" t="s">
        <v>715</v>
      </c>
      <c r="H9" s="7" t="s">
        <v>715</v>
      </c>
      <c r="I9" s="7" t="s">
        <v>715</v>
      </c>
      <c r="J9" s="7">
        <v>7</v>
      </c>
      <c r="K9" s="7">
        <v>3</v>
      </c>
      <c r="L9" s="7" t="s">
        <v>716</v>
      </c>
      <c r="M9" s="21" t="s">
        <v>24</v>
      </c>
    </row>
    <row r="10" spans="1:13" ht="18" customHeight="1">
      <c r="A10" s="7">
        <v>8</v>
      </c>
      <c r="C10" s="7" t="s">
        <v>11</v>
      </c>
      <c r="D10" s="7" t="s">
        <v>25</v>
      </c>
      <c r="E10" s="7">
        <v>2</v>
      </c>
      <c r="F10" s="7">
        <v>4</v>
      </c>
      <c r="G10" s="7" t="s">
        <v>715</v>
      </c>
      <c r="H10" s="7" t="s">
        <v>715</v>
      </c>
      <c r="I10" s="7" t="s">
        <v>715</v>
      </c>
      <c r="J10" s="7">
        <v>7</v>
      </c>
      <c r="K10" s="7">
        <v>3</v>
      </c>
      <c r="L10" s="7" t="s">
        <v>716</v>
      </c>
      <c r="M10" s="21" t="s">
        <v>26</v>
      </c>
    </row>
    <row r="11" spans="1:13" ht="18" customHeight="1">
      <c r="A11" s="7">
        <v>9</v>
      </c>
      <c r="C11" s="7" t="s">
        <v>11</v>
      </c>
      <c r="D11" s="7" t="s">
        <v>27</v>
      </c>
      <c r="E11" s="7">
        <v>2</v>
      </c>
      <c r="F11" s="7">
        <v>4</v>
      </c>
      <c r="G11" s="7" t="s">
        <v>715</v>
      </c>
      <c r="H11" s="7" t="s">
        <v>715</v>
      </c>
      <c r="I11" s="7" t="s">
        <v>715</v>
      </c>
      <c r="J11" s="7">
        <v>7</v>
      </c>
      <c r="K11" s="7">
        <v>3</v>
      </c>
      <c r="L11" s="7" t="s">
        <v>716</v>
      </c>
      <c r="M11" s="21" t="s">
        <v>28</v>
      </c>
    </row>
    <row r="12" spans="1:13" ht="18" customHeight="1">
      <c r="A12" s="7">
        <v>10</v>
      </c>
      <c r="C12" s="7" t="s">
        <v>11</v>
      </c>
      <c r="D12" s="7" t="s">
        <v>29</v>
      </c>
      <c r="E12" s="7">
        <v>2</v>
      </c>
      <c r="F12" s="7">
        <v>4</v>
      </c>
      <c r="G12" s="7" t="s">
        <v>715</v>
      </c>
      <c r="H12" s="7" t="s">
        <v>715</v>
      </c>
      <c r="I12" s="7" t="s">
        <v>715</v>
      </c>
      <c r="J12" s="7">
        <v>7</v>
      </c>
      <c r="K12" s="7">
        <v>3</v>
      </c>
      <c r="L12" s="7" t="s">
        <v>716</v>
      </c>
      <c r="M12" s="21" t="s">
        <v>30</v>
      </c>
    </row>
    <row r="13" spans="1:13" ht="18" customHeight="1">
      <c r="A13" s="7">
        <v>11</v>
      </c>
      <c r="C13" s="7" t="s">
        <v>11</v>
      </c>
      <c r="D13" s="7" t="s">
        <v>31</v>
      </c>
      <c r="E13" s="7">
        <v>2</v>
      </c>
      <c r="F13" s="7">
        <v>4</v>
      </c>
      <c r="G13" s="7" t="s">
        <v>715</v>
      </c>
      <c r="H13" s="7" t="s">
        <v>715</v>
      </c>
      <c r="I13" s="7" t="s">
        <v>715</v>
      </c>
      <c r="J13" s="7">
        <v>7</v>
      </c>
      <c r="K13" s="7">
        <v>3</v>
      </c>
      <c r="L13" s="7" t="s">
        <v>716</v>
      </c>
      <c r="M13" s="21" t="s">
        <v>20</v>
      </c>
    </row>
    <row r="14" spans="1:13" ht="18" customHeight="1">
      <c r="A14" s="7">
        <v>12</v>
      </c>
      <c r="C14" s="7" t="s">
        <v>11</v>
      </c>
      <c r="D14" s="7" t="s">
        <v>32</v>
      </c>
      <c r="E14" s="7">
        <v>2</v>
      </c>
      <c r="F14" s="7">
        <v>4</v>
      </c>
      <c r="G14" s="7" t="s">
        <v>715</v>
      </c>
      <c r="H14" s="7" t="s">
        <v>715</v>
      </c>
      <c r="I14" s="7" t="s">
        <v>715</v>
      </c>
      <c r="J14" s="7">
        <v>7</v>
      </c>
      <c r="K14" s="7">
        <v>3</v>
      </c>
      <c r="L14" s="7" t="s">
        <v>716</v>
      </c>
      <c r="M14" s="21" t="s">
        <v>33</v>
      </c>
    </row>
    <row r="15" spans="1:13" ht="18" customHeight="1">
      <c r="A15" s="7">
        <v>13</v>
      </c>
      <c r="C15" s="7" t="s">
        <v>11</v>
      </c>
      <c r="D15" s="7" t="s">
        <v>34</v>
      </c>
      <c r="E15" s="7">
        <v>2</v>
      </c>
      <c r="F15" s="7">
        <v>4</v>
      </c>
      <c r="G15" s="7" t="s">
        <v>715</v>
      </c>
      <c r="H15" s="7" t="s">
        <v>715</v>
      </c>
      <c r="I15" s="7" t="s">
        <v>715</v>
      </c>
      <c r="J15" s="7">
        <v>7</v>
      </c>
      <c r="K15" s="7">
        <v>3</v>
      </c>
      <c r="L15" s="7" t="s">
        <v>717</v>
      </c>
      <c r="M15" s="21" t="s">
        <v>35</v>
      </c>
    </row>
    <row r="16" spans="1:13" ht="18" customHeight="1">
      <c r="A16" s="7">
        <v>14</v>
      </c>
      <c r="C16" s="7" t="s">
        <v>11</v>
      </c>
      <c r="D16" s="7" t="s">
        <v>36</v>
      </c>
      <c r="E16" s="7">
        <v>2</v>
      </c>
      <c r="F16" s="7">
        <v>4</v>
      </c>
      <c r="G16" s="7" t="s">
        <v>715</v>
      </c>
      <c r="H16" s="7" t="s">
        <v>715</v>
      </c>
      <c r="I16" s="7" t="s">
        <v>715</v>
      </c>
      <c r="J16" s="7">
        <v>7</v>
      </c>
      <c r="K16" s="7">
        <v>3</v>
      </c>
      <c r="L16" s="7" t="s">
        <v>717</v>
      </c>
      <c r="M16" s="21" t="s">
        <v>37</v>
      </c>
    </row>
    <row r="17" spans="1:13" ht="18" customHeight="1">
      <c r="A17" s="7">
        <v>15</v>
      </c>
      <c r="B17" s="7">
        <v>1</v>
      </c>
      <c r="C17" s="7" t="s">
        <v>38</v>
      </c>
      <c r="D17" s="7" t="s">
        <v>39</v>
      </c>
      <c r="E17" s="7">
        <v>2</v>
      </c>
      <c r="F17" s="7">
        <v>3</v>
      </c>
      <c r="G17" s="7">
        <v>4</v>
      </c>
      <c r="H17" s="7">
        <v>6</v>
      </c>
      <c r="I17" s="7">
        <v>18</v>
      </c>
      <c r="J17" s="7">
        <v>34</v>
      </c>
      <c r="K17" s="7">
        <v>6</v>
      </c>
      <c r="L17" s="7" t="s">
        <v>716</v>
      </c>
      <c r="M17" s="21" t="s">
        <v>37</v>
      </c>
    </row>
    <row r="18" spans="1:13" ht="18" customHeight="1">
      <c r="A18" s="7">
        <v>16</v>
      </c>
      <c r="B18" s="7">
        <v>2</v>
      </c>
      <c r="C18" s="7" t="s">
        <v>38</v>
      </c>
      <c r="D18" s="7" t="s">
        <v>40</v>
      </c>
      <c r="E18" s="7">
        <v>2</v>
      </c>
      <c r="F18" s="7">
        <v>3</v>
      </c>
      <c r="G18" s="7">
        <v>4</v>
      </c>
      <c r="H18" s="7">
        <v>6</v>
      </c>
      <c r="I18" s="7">
        <v>12</v>
      </c>
      <c r="J18" s="7">
        <v>28</v>
      </c>
      <c r="K18" s="7">
        <v>6</v>
      </c>
      <c r="L18" s="7" t="s">
        <v>716</v>
      </c>
      <c r="M18" s="21" t="s">
        <v>41</v>
      </c>
    </row>
    <row r="19" spans="1:13" ht="18" customHeight="1">
      <c r="A19" s="7">
        <v>17</v>
      </c>
      <c r="B19" s="7">
        <v>3</v>
      </c>
      <c r="C19" s="7" t="s">
        <v>38</v>
      </c>
      <c r="D19" s="7" t="s">
        <v>42</v>
      </c>
      <c r="E19" s="7">
        <v>2</v>
      </c>
      <c r="F19" s="7">
        <v>3</v>
      </c>
      <c r="G19" s="7">
        <v>4</v>
      </c>
      <c r="H19" s="7">
        <v>6</v>
      </c>
      <c r="I19" s="7">
        <v>14</v>
      </c>
      <c r="J19" s="7">
        <v>30</v>
      </c>
      <c r="K19" s="7">
        <v>6</v>
      </c>
      <c r="L19" s="7" t="s">
        <v>716</v>
      </c>
      <c r="M19" s="21" t="s">
        <v>43</v>
      </c>
    </row>
    <row r="20" spans="1:13" ht="18" customHeight="1">
      <c r="A20" s="7">
        <v>18</v>
      </c>
      <c r="B20" s="7">
        <v>4</v>
      </c>
      <c r="C20" s="7" t="s">
        <v>38</v>
      </c>
      <c r="D20" s="7" t="s">
        <v>44</v>
      </c>
      <c r="E20" s="7">
        <v>2</v>
      </c>
      <c r="F20" s="7">
        <v>3</v>
      </c>
      <c r="G20" s="7">
        <v>4</v>
      </c>
      <c r="H20" s="7">
        <v>6</v>
      </c>
      <c r="I20" s="7">
        <v>12</v>
      </c>
      <c r="J20" s="7">
        <v>28</v>
      </c>
      <c r="K20" s="7">
        <v>6</v>
      </c>
      <c r="L20" s="7" t="s">
        <v>716</v>
      </c>
      <c r="M20" s="21" t="s">
        <v>45</v>
      </c>
    </row>
    <row r="21" spans="1:13" ht="18" customHeight="1">
      <c r="A21" s="7">
        <v>19</v>
      </c>
      <c r="C21" s="7" t="s">
        <v>46</v>
      </c>
      <c r="D21" s="7" t="s">
        <v>47</v>
      </c>
      <c r="E21" s="7">
        <v>2</v>
      </c>
      <c r="F21" s="7">
        <v>3</v>
      </c>
      <c r="G21" s="7">
        <v>4</v>
      </c>
      <c r="H21" s="7">
        <v>6</v>
      </c>
      <c r="I21" s="7">
        <v>16</v>
      </c>
      <c r="J21" s="7">
        <v>32</v>
      </c>
      <c r="K21" s="7">
        <v>6</v>
      </c>
      <c r="L21" s="7" t="s">
        <v>718</v>
      </c>
      <c r="M21" s="21" t="s">
        <v>48</v>
      </c>
    </row>
    <row r="22" spans="1:13" ht="18" customHeight="1">
      <c r="A22" s="7">
        <v>20</v>
      </c>
      <c r="C22" s="7" t="s">
        <v>49</v>
      </c>
      <c r="D22" s="7" t="s">
        <v>50</v>
      </c>
      <c r="E22" s="7">
        <v>1</v>
      </c>
      <c r="F22" s="7">
        <v>1</v>
      </c>
      <c r="G22" s="7" t="s">
        <v>715</v>
      </c>
      <c r="H22" s="7" t="s">
        <v>715</v>
      </c>
      <c r="I22" s="7" t="s">
        <v>715</v>
      </c>
      <c r="J22" s="7">
        <v>3</v>
      </c>
      <c r="K22" s="7">
        <v>3</v>
      </c>
      <c r="L22" s="7" t="s">
        <v>719</v>
      </c>
      <c r="M22" s="21" t="s">
        <v>51</v>
      </c>
    </row>
    <row r="23" spans="1:13" ht="18" customHeight="1">
      <c r="A23" s="7">
        <v>21</v>
      </c>
      <c r="C23" s="7" t="s">
        <v>46</v>
      </c>
      <c r="D23" s="7" t="s">
        <v>52</v>
      </c>
      <c r="E23" s="7">
        <v>2</v>
      </c>
      <c r="F23" s="7">
        <v>3</v>
      </c>
      <c r="G23" s="7">
        <v>4</v>
      </c>
      <c r="H23" s="7">
        <v>6</v>
      </c>
      <c r="I23" s="7">
        <v>16</v>
      </c>
      <c r="J23" s="7">
        <v>32</v>
      </c>
      <c r="K23" s="7">
        <v>6</v>
      </c>
      <c r="L23" s="7" t="s">
        <v>718</v>
      </c>
      <c r="M23" s="21" t="s">
        <v>53</v>
      </c>
    </row>
    <row r="24" spans="1:13" ht="18" customHeight="1">
      <c r="A24" s="7">
        <v>22</v>
      </c>
      <c r="C24" s="7" t="s">
        <v>49</v>
      </c>
      <c r="D24" s="7" t="s">
        <v>54</v>
      </c>
      <c r="E24" s="7" t="s">
        <v>715</v>
      </c>
      <c r="F24" s="7" t="s">
        <v>715</v>
      </c>
      <c r="G24" s="7" t="s">
        <v>715</v>
      </c>
      <c r="H24" s="7" t="s">
        <v>715</v>
      </c>
      <c r="I24" s="7" t="s">
        <v>715</v>
      </c>
      <c r="J24" s="7">
        <v>1</v>
      </c>
      <c r="K24" s="7">
        <v>1</v>
      </c>
      <c r="L24" s="7" t="s">
        <v>720</v>
      </c>
      <c r="M24" s="21" t="s">
        <v>55</v>
      </c>
    </row>
    <row r="25" spans="1:13" ht="18" customHeight="1">
      <c r="A25" s="7">
        <v>23</v>
      </c>
      <c r="C25" s="7" t="s">
        <v>46</v>
      </c>
      <c r="D25" s="7" t="s">
        <v>56</v>
      </c>
      <c r="E25" s="7">
        <v>2</v>
      </c>
      <c r="F25" s="7">
        <v>3</v>
      </c>
      <c r="G25" s="7">
        <v>4</v>
      </c>
      <c r="H25" s="7">
        <v>6</v>
      </c>
      <c r="I25" s="7">
        <v>16</v>
      </c>
      <c r="J25" s="7">
        <v>32</v>
      </c>
      <c r="K25" s="7">
        <v>6</v>
      </c>
      <c r="L25" s="7" t="s">
        <v>718</v>
      </c>
      <c r="M25" s="21" t="s">
        <v>57</v>
      </c>
    </row>
    <row r="26" spans="1:13" ht="18" customHeight="1">
      <c r="A26" s="7">
        <v>24</v>
      </c>
      <c r="C26" s="7" t="s">
        <v>46</v>
      </c>
      <c r="D26" s="7" t="s">
        <v>58</v>
      </c>
      <c r="E26" s="7">
        <v>2</v>
      </c>
      <c r="F26" s="7">
        <v>3</v>
      </c>
      <c r="G26" s="7">
        <v>4</v>
      </c>
      <c r="H26" s="7">
        <v>6</v>
      </c>
      <c r="I26" s="7">
        <v>12</v>
      </c>
      <c r="J26" s="7">
        <v>28</v>
      </c>
      <c r="K26" s="7">
        <v>6</v>
      </c>
      <c r="L26" s="7" t="s">
        <v>718</v>
      </c>
      <c r="M26" s="21" t="s">
        <v>59</v>
      </c>
    </row>
    <row r="27" spans="1:13" ht="18" customHeight="1">
      <c r="A27" s="7">
        <v>25</v>
      </c>
      <c r="B27" s="7">
        <v>5</v>
      </c>
      <c r="C27" s="7" t="s">
        <v>38</v>
      </c>
      <c r="D27" s="7" t="s">
        <v>60</v>
      </c>
      <c r="E27" s="7">
        <v>2</v>
      </c>
      <c r="F27" s="7">
        <v>3</v>
      </c>
      <c r="G27" s="7">
        <v>4</v>
      </c>
      <c r="H27" s="7">
        <v>6</v>
      </c>
      <c r="I27" s="7">
        <v>18</v>
      </c>
      <c r="J27" s="7">
        <v>34</v>
      </c>
      <c r="K27" s="7">
        <v>6</v>
      </c>
      <c r="L27" s="7" t="s">
        <v>716</v>
      </c>
      <c r="M27" s="21" t="s">
        <v>13</v>
      </c>
    </row>
    <row r="28" spans="1:13" ht="18" customHeight="1">
      <c r="A28" s="7">
        <v>26</v>
      </c>
      <c r="B28" s="7">
        <v>6</v>
      </c>
      <c r="C28" s="7" t="s">
        <v>38</v>
      </c>
      <c r="D28" s="7" t="s">
        <v>61</v>
      </c>
      <c r="E28" s="7">
        <v>2</v>
      </c>
      <c r="F28" s="7">
        <v>3</v>
      </c>
      <c r="G28" s="7">
        <v>4</v>
      </c>
      <c r="H28" s="7">
        <v>6</v>
      </c>
      <c r="I28" s="7">
        <v>16</v>
      </c>
      <c r="J28" s="7">
        <v>32</v>
      </c>
      <c r="K28" s="7">
        <v>6</v>
      </c>
      <c r="L28" s="7" t="s">
        <v>716</v>
      </c>
      <c r="M28" s="21" t="s">
        <v>62</v>
      </c>
    </row>
    <row r="29" spans="1:13" ht="18" customHeight="1">
      <c r="A29" s="7">
        <v>27</v>
      </c>
      <c r="B29" s="7">
        <v>7</v>
      </c>
      <c r="C29" s="7" t="s">
        <v>38</v>
      </c>
      <c r="D29" s="7" t="s">
        <v>63</v>
      </c>
      <c r="E29" s="7">
        <v>2</v>
      </c>
      <c r="F29" s="7">
        <v>3</v>
      </c>
      <c r="G29" s="7">
        <v>4</v>
      </c>
      <c r="H29" s="7">
        <v>6</v>
      </c>
      <c r="I29" s="7">
        <v>18</v>
      </c>
      <c r="J29" s="7">
        <v>34</v>
      </c>
      <c r="K29" s="7">
        <v>6</v>
      </c>
      <c r="L29" s="7" t="s">
        <v>721</v>
      </c>
      <c r="M29" s="21" t="s">
        <v>64</v>
      </c>
    </row>
    <row r="30" spans="1:13" ht="18" customHeight="1">
      <c r="A30" s="7">
        <v>28</v>
      </c>
      <c r="C30" s="7" t="s">
        <v>49</v>
      </c>
      <c r="D30" s="7" t="s">
        <v>65</v>
      </c>
      <c r="E30" s="7">
        <v>1</v>
      </c>
      <c r="F30" s="7">
        <v>1</v>
      </c>
      <c r="G30" s="7" t="s">
        <v>715</v>
      </c>
      <c r="H30" s="7" t="s">
        <v>715</v>
      </c>
      <c r="I30" s="7" t="s">
        <v>715</v>
      </c>
      <c r="J30" s="7">
        <v>3</v>
      </c>
      <c r="K30" s="7">
        <v>3</v>
      </c>
      <c r="L30" s="7" t="s">
        <v>722</v>
      </c>
      <c r="M30" s="21" t="s">
        <v>66</v>
      </c>
    </row>
    <row r="31" spans="1:13" ht="18" customHeight="1">
      <c r="A31" s="7">
        <v>29</v>
      </c>
      <c r="B31" s="7">
        <v>8</v>
      </c>
      <c r="C31" s="7" t="s">
        <v>38</v>
      </c>
      <c r="D31" s="7" t="s">
        <v>67</v>
      </c>
      <c r="E31" s="7">
        <v>2</v>
      </c>
      <c r="F31" s="7">
        <v>3</v>
      </c>
      <c r="G31" s="7">
        <v>4</v>
      </c>
      <c r="H31" s="7">
        <v>6</v>
      </c>
      <c r="I31" s="7">
        <v>20</v>
      </c>
      <c r="J31" s="7">
        <v>36</v>
      </c>
      <c r="K31" s="7">
        <v>6</v>
      </c>
      <c r="L31" s="7" t="s">
        <v>721</v>
      </c>
      <c r="M31" s="21" t="s">
        <v>68</v>
      </c>
    </row>
    <row r="32" spans="1:13" ht="18" customHeight="1">
      <c r="A32" s="7">
        <v>30</v>
      </c>
      <c r="B32" s="7">
        <v>9</v>
      </c>
      <c r="C32" s="7" t="s">
        <v>38</v>
      </c>
      <c r="D32" s="7" t="s">
        <v>69</v>
      </c>
      <c r="E32" s="7">
        <v>2</v>
      </c>
      <c r="F32" s="7">
        <v>3</v>
      </c>
      <c r="G32" s="7">
        <v>4</v>
      </c>
      <c r="H32" s="7">
        <v>6</v>
      </c>
      <c r="I32" s="7">
        <v>18</v>
      </c>
      <c r="J32" s="7">
        <v>34</v>
      </c>
      <c r="K32" s="7">
        <v>6</v>
      </c>
      <c r="L32" s="7" t="s">
        <v>716</v>
      </c>
      <c r="M32" s="21" t="s">
        <v>37</v>
      </c>
    </row>
    <row r="33" spans="1:13" ht="18" customHeight="1">
      <c r="A33" s="7">
        <v>31</v>
      </c>
      <c r="B33" s="7">
        <v>10</v>
      </c>
      <c r="C33" s="7" t="s">
        <v>38</v>
      </c>
      <c r="D33" s="7" t="s">
        <v>70</v>
      </c>
      <c r="E33" s="7">
        <v>2</v>
      </c>
      <c r="F33" s="7">
        <v>3</v>
      </c>
      <c r="G33" s="7">
        <v>4</v>
      </c>
      <c r="H33" s="7">
        <v>6</v>
      </c>
      <c r="I33" s="7">
        <v>20</v>
      </c>
      <c r="J33" s="7">
        <v>36</v>
      </c>
      <c r="K33" s="7">
        <v>6</v>
      </c>
      <c r="L33" s="7" t="s">
        <v>716</v>
      </c>
      <c r="M33" s="21" t="s">
        <v>71</v>
      </c>
    </row>
    <row r="34" spans="1:13" ht="18" customHeight="1">
      <c r="A34" s="7">
        <v>32</v>
      </c>
      <c r="B34" s="7">
        <v>11</v>
      </c>
      <c r="C34" s="7" t="s">
        <v>38</v>
      </c>
      <c r="D34" s="7" t="s">
        <v>72</v>
      </c>
      <c r="E34" s="7">
        <v>2</v>
      </c>
      <c r="F34" s="7">
        <v>3</v>
      </c>
      <c r="G34" s="7">
        <v>4</v>
      </c>
      <c r="H34" s="7">
        <v>6</v>
      </c>
      <c r="I34" s="7">
        <v>18</v>
      </c>
      <c r="J34" s="7">
        <v>34</v>
      </c>
      <c r="K34" s="7">
        <v>6</v>
      </c>
      <c r="L34" s="7" t="s">
        <v>723</v>
      </c>
      <c r="M34" s="21" t="s">
        <v>37</v>
      </c>
    </row>
    <row r="35" spans="1:13" ht="18" customHeight="1">
      <c r="A35" s="7">
        <v>33</v>
      </c>
      <c r="B35" s="7">
        <v>12</v>
      </c>
      <c r="C35" s="7" t="s">
        <v>38</v>
      </c>
      <c r="D35" s="7" t="s">
        <v>73</v>
      </c>
      <c r="E35" s="7">
        <v>2</v>
      </c>
      <c r="F35" s="7">
        <v>3</v>
      </c>
      <c r="G35" s="7">
        <v>4</v>
      </c>
      <c r="H35" s="7">
        <v>6</v>
      </c>
      <c r="I35" s="7">
        <v>20</v>
      </c>
      <c r="J35" s="7">
        <v>36</v>
      </c>
      <c r="K35" s="7">
        <v>6</v>
      </c>
      <c r="L35" s="7" t="s">
        <v>724</v>
      </c>
      <c r="M35" s="21" t="s">
        <v>74</v>
      </c>
    </row>
    <row r="36" spans="1:13" ht="18" customHeight="1">
      <c r="A36" s="7">
        <v>34</v>
      </c>
      <c r="B36" s="7">
        <v>13</v>
      </c>
      <c r="C36" s="7" t="s">
        <v>38</v>
      </c>
      <c r="D36" s="7" t="s">
        <v>75</v>
      </c>
      <c r="E36" s="7">
        <v>2</v>
      </c>
      <c r="F36" s="7">
        <v>3</v>
      </c>
      <c r="G36" s="7">
        <v>4</v>
      </c>
      <c r="H36" s="7">
        <v>6</v>
      </c>
      <c r="I36" s="7">
        <v>16</v>
      </c>
      <c r="J36" s="7">
        <v>32</v>
      </c>
      <c r="K36" s="7">
        <v>6</v>
      </c>
      <c r="L36" s="7" t="s">
        <v>724</v>
      </c>
      <c r="M36" s="21" t="s">
        <v>28</v>
      </c>
    </row>
    <row r="37" spans="1:13" ht="18" customHeight="1">
      <c r="A37" s="7">
        <v>35</v>
      </c>
      <c r="B37" s="7">
        <v>14</v>
      </c>
      <c r="C37" s="7" t="s">
        <v>38</v>
      </c>
      <c r="D37" s="7" t="s">
        <v>76</v>
      </c>
      <c r="E37" s="7">
        <v>2</v>
      </c>
      <c r="F37" s="7">
        <v>3</v>
      </c>
      <c r="G37" s="7">
        <v>4</v>
      </c>
      <c r="H37" s="7">
        <v>6</v>
      </c>
      <c r="I37" s="7">
        <v>14</v>
      </c>
      <c r="J37" s="7">
        <v>30</v>
      </c>
      <c r="K37" s="7">
        <v>6</v>
      </c>
      <c r="L37" s="7" t="s">
        <v>724</v>
      </c>
      <c r="M37" s="21" t="s">
        <v>20</v>
      </c>
    </row>
    <row r="38" spans="1:13" ht="18" customHeight="1">
      <c r="A38" s="7">
        <v>36</v>
      </c>
      <c r="B38" s="7">
        <v>15</v>
      </c>
      <c r="C38" s="7" t="s">
        <v>38</v>
      </c>
      <c r="D38" s="7" t="s">
        <v>77</v>
      </c>
      <c r="E38" s="7">
        <v>2</v>
      </c>
      <c r="F38" s="7">
        <v>3</v>
      </c>
      <c r="G38" s="7">
        <v>4</v>
      </c>
      <c r="H38" s="7">
        <v>6</v>
      </c>
      <c r="I38" s="7">
        <v>20</v>
      </c>
      <c r="J38" s="7">
        <v>36</v>
      </c>
      <c r="K38" s="7">
        <v>6</v>
      </c>
      <c r="L38" s="7" t="s">
        <v>725</v>
      </c>
      <c r="M38" s="21" t="s">
        <v>78</v>
      </c>
    </row>
    <row r="39" spans="1:13" ht="18" customHeight="1">
      <c r="A39" s="7">
        <v>37</v>
      </c>
      <c r="B39" s="7">
        <v>16</v>
      </c>
      <c r="C39" s="7" t="s">
        <v>38</v>
      </c>
      <c r="D39" s="7" t="s">
        <v>79</v>
      </c>
      <c r="E39" s="7">
        <v>2</v>
      </c>
      <c r="F39" s="7">
        <v>3</v>
      </c>
      <c r="G39" s="7">
        <v>4</v>
      </c>
      <c r="H39" s="7">
        <v>6</v>
      </c>
      <c r="I39" s="7">
        <v>19</v>
      </c>
      <c r="J39" s="7">
        <v>35</v>
      </c>
      <c r="K39" s="7">
        <v>6</v>
      </c>
      <c r="L39" s="7" t="s">
        <v>723</v>
      </c>
      <c r="M39" s="21" t="s">
        <v>22</v>
      </c>
    </row>
    <row r="40" spans="1:13" ht="18" customHeight="1">
      <c r="A40" s="7">
        <v>38</v>
      </c>
      <c r="B40" s="7">
        <v>17</v>
      </c>
      <c r="C40" s="7" t="s">
        <v>38</v>
      </c>
      <c r="D40" s="7" t="s">
        <v>80</v>
      </c>
      <c r="E40" s="7">
        <v>2</v>
      </c>
      <c r="F40" s="7">
        <v>3</v>
      </c>
      <c r="G40" s="7">
        <v>4</v>
      </c>
      <c r="H40" s="7">
        <v>6</v>
      </c>
      <c r="I40" s="7">
        <v>16</v>
      </c>
      <c r="J40" s="7">
        <v>32</v>
      </c>
      <c r="K40" s="7">
        <v>6</v>
      </c>
      <c r="L40" s="7" t="s">
        <v>726</v>
      </c>
      <c r="M40" s="21" t="s">
        <v>48</v>
      </c>
    </row>
    <row r="41" spans="1:13" ht="18" customHeight="1">
      <c r="A41" s="7">
        <v>39</v>
      </c>
      <c r="B41" s="7">
        <v>18</v>
      </c>
      <c r="C41" s="7" t="s">
        <v>38</v>
      </c>
      <c r="D41" s="7" t="s">
        <v>81</v>
      </c>
      <c r="E41" s="7">
        <v>2</v>
      </c>
      <c r="F41" s="7">
        <v>3</v>
      </c>
      <c r="G41" s="7">
        <v>4</v>
      </c>
      <c r="H41" s="7">
        <v>6</v>
      </c>
      <c r="I41" s="7">
        <v>18</v>
      </c>
      <c r="J41" s="7">
        <v>34</v>
      </c>
      <c r="K41" s="7">
        <v>6</v>
      </c>
      <c r="L41" s="7" t="s">
        <v>726</v>
      </c>
      <c r="M41" s="21" t="s">
        <v>13</v>
      </c>
    </row>
    <row r="42" spans="1:13" ht="18" customHeight="1">
      <c r="A42" s="7">
        <v>40</v>
      </c>
      <c r="B42" s="7">
        <v>19</v>
      </c>
      <c r="C42" s="7" t="s">
        <v>38</v>
      </c>
      <c r="D42" s="7" t="s">
        <v>82</v>
      </c>
      <c r="E42" s="7">
        <v>2</v>
      </c>
      <c r="F42" s="7">
        <v>3</v>
      </c>
      <c r="G42" s="7">
        <v>4</v>
      </c>
      <c r="H42" s="7">
        <v>6</v>
      </c>
      <c r="I42" s="7">
        <v>18</v>
      </c>
      <c r="J42" s="7">
        <v>34</v>
      </c>
      <c r="K42" s="7">
        <v>6</v>
      </c>
      <c r="L42" s="7" t="s">
        <v>726</v>
      </c>
      <c r="M42" s="21" t="s">
        <v>43</v>
      </c>
    </row>
    <row r="43" spans="1:13" ht="18" customHeight="1">
      <c r="A43" s="7">
        <v>41</v>
      </c>
      <c r="B43" s="7">
        <v>20</v>
      </c>
      <c r="C43" s="7" t="s">
        <v>38</v>
      </c>
      <c r="D43" s="7" t="s">
        <v>83</v>
      </c>
      <c r="E43" s="7">
        <v>2</v>
      </c>
      <c r="F43" s="7">
        <v>3</v>
      </c>
      <c r="G43" s="7">
        <v>4</v>
      </c>
      <c r="H43" s="7">
        <v>6</v>
      </c>
      <c r="I43" s="7">
        <v>18</v>
      </c>
      <c r="J43" s="7">
        <v>34</v>
      </c>
      <c r="K43" s="7">
        <v>6</v>
      </c>
      <c r="L43" s="7" t="s">
        <v>727</v>
      </c>
      <c r="M43" s="21" t="s">
        <v>84</v>
      </c>
    </row>
    <row r="44" spans="1:13" ht="18" customHeight="1">
      <c r="A44" s="7">
        <v>42</v>
      </c>
      <c r="B44" s="7">
        <v>21</v>
      </c>
      <c r="C44" s="7" t="s">
        <v>38</v>
      </c>
      <c r="D44" s="7" t="s">
        <v>85</v>
      </c>
      <c r="E44" s="7">
        <v>2</v>
      </c>
      <c r="F44" s="7">
        <v>3</v>
      </c>
      <c r="G44" s="7">
        <v>4</v>
      </c>
      <c r="H44" s="7">
        <v>6</v>
      </c>
      <c r="I44" s="7">
        <v>18</v>
      </c>
      <c r="J44" s="7">
        <v>34</v>
      </c>
      <c r="K44" s="7">
        <v>6</v>
      </c>
      <c r="L44" s="7" t="s">
        <v>727</v>
      </c>
      <c r="M44" s="21" t="s">
        <v>86</v>
      </c>
    </row>
    <row r="45" spans="1:13" ht="18" customHeight="1">
      <c r="A45" s="7">
        <v>43</v>
      </c>
      <c r="B45" s="7">
        <v>22</v>
      </c>
      <c r="C45" s="7" t="s">
        <v>38</v>
      </c>
      <c r="D45" s="7" t="s">
        <v>87</v>
      </c>
      <c r="E45" s="7">
        <v>2</v>
      </c>
      <c r="F45" s="7">
        <v>3</v>
      </c>
      <c r="G45" s="7">
        <v>4</v>
      </c>
      <c r="H45" s="7">
        <v>6</v>
      </c>
      <c r="I45" s="7">
        <v>18</v>
      </c>
      <c r="J45" s="7">
        <v>34</v>
      </c>
      <c r="K45" s="7">
        <v>6</v>
      </c>
      <c r="L45" s="7" t="s">
        <v>728</v>
      </c>
      <c r="M45" s="21" t="s">
        <v>88</v>
      </c>
    </row>
    <row r="46" spans="1:13" ht="18" customHeight="1">
      <c r="A46" s="7">
        <v>44</v>
      </c>
      <c r="B46" s="7">
        <v>23</v>
      </c>
      <c r="C46" s="7" t="s">
        <v>38</v>
      </c>
      <c r="D46" s="7" t="s">
        <v>89</v>
      </c>
      <c r="E46" s="7">
        <v>2</v>
      </c>
      <c r="F46" s="7">
        <v>3</v>
      </c>
      <c r="G46" s="7">
        <v>4</v>
      </c>
      <c r="H46" s="7">
        <v>6</v>
      </c>
      <c r="I46" s="7">
        <v>16</v>
      </c>
      <c r="J46" s="7">
        <v>32</v>
      </c>
      <c r="K46" s="7">
        <v>6</v>
      </c>
      <c r="L46" s="7" t="s">
        <v>729</v>
      </c>
      <c r="M46" s="21" t="s">
        <v>22</v>
      </c>
    </row>
    <row r="47" spans="1:13" ht="18" customHeight="1">
      <c r="A47" s="7">
        <v>45</v>
      </c>
      <c r="B47" s="7">
        <v>24</v>
      </c>
      <c r="C47" s="7" t="s">
        <v>38</v>
      </c>
      <c r="D47" s="7" t="s">
        <v>90</v>
      </c>
      <c r="E47" s="7">
        <v>2</v>
      </c>
      <c r="F47" s="7">
        <v>3</v>
      </c>
      <c r="G47" s="7">
        <v>4</v>
      </c>
      <c r="H47" s="7">
        <v>6</v>
      </c>
      <c r="I47" s="7">
        <v>20</v>
      </c>
      <c r="J47" s="7">
        <v>36</v>
      </c>
      <c r="K47" s="7">
        <v>6</v>
      </c>
      <c r="L47" s="7" t="s">
        <v>730</v>
      </c>
      <c r="M47" s="21" t="s">
        <v>91</v>
      </c>
    </row>
    <row r="48" spans="1:13" ht="18" customHeight="1">
      <c r="A48" s="7">
        <v>46</v>
      </c>
      <c r="B48" s="7">
        <v>25</v>
      </c>
      <c r="C48" s="7" t="s">
        <v>38</v>
      </c>
      <c r="D48" s="7" t="s">
        <v>92</v>
      </c>
      <c r="E48" s="7">
        <v>2</v>
      </c>
      <c r="F48" s="7">
        <v>3</v>
      </c>
      <c r="G48" s="7">
        <v>4</v>
      </c>
      <c r="H48" s="7">
        <v>6</v>
      </c>
      <c r="I48" s="7">
        <v>18</v>
      </c>
      <c r="J48" s="7">
        <v>34</v>
      </c>
      <c r="K48" s="7">
        <v>6</v>
      </c>
      <c r="L48" s="7" t="s">
        <v>731</v>
      </c>
      <c r="M48" s="21" t="s">
        <v>93</v>
      </c>
    </row>
    <row r="49" spans="1:13" ht="18" customHeight="1">
      <c r="A49" s="7">
        <v>47</v>
      </c>
      <c r="B49" s="7">
        <v>26</v>
      </c>
      <c r="C49" s="7" t="s">
        <v>38</v>
      </c>
      <c r="D49" s="7" t="s">
        <v>94</v>
      </c>
      <c r="E49" s="7">
        <v>2</v>
      </c>
      <c r="F49" s="7">
        <v>3</v>
      </c>
      <c r="G49" s="7">
        <v>4</v>
      </c>
      <c r="H49" s="7">
        <v>6</v>
      </c>
      <c r="I49" s="7">
        <v>16</v>
      </c>
      <c r="J49" s="7">
        <v>32</v>
      </c>
      <c r="K49" s="7">
        <v>6</v>
      </c>
      <c r="L49" s="7" t="s">
        <v>731</v>
      </c>
      <c r="M49" s="21" t="s">
        <v>22</v>
      </c>
    </row>
    <row r="50" spans="1:13" ht="18" customHeight="1">
      <c r="A50" s="7">
        <v>48</v>
      </c>
      <c r="B50" s="7">
        <v>27</v>
      </c>
      <c r="C50" s="7" t="s">
        <v>38</v>
      </c>
      <c r="D50" s="7" t="s">
        <v>95</v>
      </c>
      <c r="E50" s="7">
        <v>2</v>
      </c>
      <c r="F50" s="7">
        <v>3</v>
      </c>
      <c r="G50" s="7">
        <v>4</v>
      </c>
      <c r="H50" s="7">
        <v>6</v>
      </c>
      <c r="I50" s="7">
        <v>16</v>
      </c>
      <c r="J50" s="7">
        <v>32</v>
      </c>
      <c r="K50" s="7">
        <v>6</v>
      </c>
      <c r="L50" s="7" t="s">
        <v>731</v>
      </c>
      <c r="M50" s="21" t="s">
        <v>20</v>
      </c>
    </row>
    <row r="51" spans="1:13" ht="18" customHeight="1">
      <c r="A51" s="7">
        <v>49</v>
      </c>
      <c r="B51" s="7">
        <v>28</v>
      </c>
      <c r="C51" s="7" t="s">
        <v>38</v>
      </c>
      <c r="D51" s="7" t="s">
        <v>96</v>
      </c>
      <c r="E51" s="7">
        <v>2</v>
      </c>
      <c r="F51" s="7">
        <v>3</v>
      </c>
      <c r="G51" s="7">
        <v>4</v>
      </c>
      <c r="H51" s="7">
        <v>6</v>
      </c>
      <c r="I51" s="7">
        <v>18</v>
      </c>
      <c r="J51" s="7">
        <v>34</v>
      </c>
      <c r="K51" s="7">
        <v>6</v>
      </c>
      <c r="L51" s="7" t="s">
        <v>732</v>
      </c>
      <c r="M51" s="21" t="s">
        <v>97</v>
      </c>
    </row>
    <row r="52" spans="1:13" ht="18" customHeight="1">
      <c r="A52" s="7">
        <v>50</v>
      </c>
      <c r="B52" s="7">
        <v>29</v>
      </c>
      <c r="C52" s="7" t="s">
        <v>38</v>
      </c>
      <c r="D52" s="7" t="s">
        <v>98</v>
      </c>
      <c r="E52" s="7">
        <v>2</v>
      </c>
      <c r="F52" s="7">
        <v>3</v>
      </c>
      <c r="G52" s="7">
        <v>4</v>
      </c>
      <c r="H52" s="7">
        <v>6</v>
      </c>
      <c r="I52" s="7">
        <v>16</v>
      </c>
      <c r="J52" s="7">
        <v>32</v>
      </c>
      <c r="K52" s="7">
        <v>6</v>
      </c>
      <c r="L52" s="7" t="s">
        <v>732</v>
      </c>
      <c r="M52" s="21" t="s">
        <v>99</v>
      </c>
    </row>
    <row r="53" spans="1:13" ht="18" customHeight="1">
      <c r="A53" s="7">
        <v>51</v>
      </c>
      <c r="C53" s="7" t="s">
        <v>46</v>
      </c>
      <c r="D53" s="7" t="s">
        <v>100</v>
      </c>
      <c r="E53" s="7">
        <v>2</v>
      </c>
      <c r="F53" s="7">
        <v>4</v>
      </c>
      <c r="G53" s="7" t="s">
        <v>715</v>
      </c>
      <c r="H53" s="7" t="s">
        <v>715</v>
      </c>
      <c r="I53" s="7" t="s">
        <v>715</v>
      </c>
      <c r="J53" s="7">
        <v>7</v>
      </c>
      <c r="K53" s="7">
        <v>3</v>
      </c>
      <c r="L53" s="7" t="s">
        <v>733</v>
      </c>
      <c r="M53" s="21" t="s">
        <v>101</v>
      </c>
    </row>
    <row r="54" spans="1:13" ht="18" customHeight="1">
      <c r="A54" s="7">
        <v>52</v>
      </c>
      <c r="C54" s="7" t="s">
        <v>49</v>
      </c>
      <c r="D54" s="7" t="s">
        <v>102</v>
      </c>
      <c r="E54" s="7">
        <v>2</v>
      </c>
      <c r="F54" s="7">
        <v>3</v>
      </c>
      <c r="G54" s="7">
        <v>6</v>
      </c>
      <c r="H54" s="7">
        <v>8</v>
      </c>
      <c r="I54" s="7">
        <v>10</v>
      </c>
      <c r="J54" s="7">
        <v>30</v>
      </c>
      <c r="K54" s="7">
        <v>6</v>
      </c>
      <c r="L54" s="7" t="s">
        <v>734</v>
      </c>
      <c r="M54" s="21" t="s">
        <v>13</v>
      </c>
    </row>
    <row r="55" spans="1:13" ht="18" customHeight="1">
      <c r="A55" s="7">
        <v>53</v>
      </c>
      <c r="C55" s="7" t="s">
        <v>46</v>
      </c>
      <c r="D55" s="7" t="s">
        <v>103</v>
      </c>
      <c r="E55" s="7">
        <v>2</v>
      </c>
      <c r="F55" s="7">
        <v>4</v>
      </c>
      <c r="G55" s="7" t="s">
        <v>715</v>
      </c>
      <c r="H55" s="7" t="s">
        <v>715</v>
      </c>
      <c r="I55" s="7" t="s">
        <v>715</v>
      </c>
      <c r="J55" s="7">
        <v>7</v>
      </c>
      <c r="K55" s="7">
        <v>3</v>
      </c>
      <c r="L55" s="7" t="s">
        <v>735</v>
      </c>
      <c r="M55" s="21" t="s">
        <v>104</v>
      </c>
    </row>
    <row r="56" spans="1:13" ht="18" customHeight="1">
      <c r="A56" s="7">
        <v>54</v>
      </c>
      <c r="C56" s="7" t="s">
        <v>46</v>
      </c>
      <c r="D56" s="7" t="s">
        <v>105</v>
      </c>
      <c r="E56" s="7">
        <v>2</v>
      </c>
      <c r="F56" s="7">
        <v>4</v>
      </c>
      <c r="G56" s="7" t="s">
        <v>715</v>
      </c>
      <c r="H56" s="7" t="s">
        <v>715</v>
      </c>
      <c r="I56" s="7" t="s">
        <v>715</v>
      </c>
      <c r="J56" s="7">
        <v>7</v>
      </c>
      <c r="K56" s="7">
        <v>3</v>
      </c>
      <c r="L56" s="7" t="s">
        <v>735</v>
      </c>
      <c r="M56" s="21" t="s">
        <v>106</v>
      </c>
    </row>
    <row r="57" spans="1:13" ht="18" customHeight="1">
      <c r="A57" s="7">
        <v>55</v>
      </c>
      <c r="C57" s="7" t="s">
        <v>46</v>
      </c>
      <c r="D57" s="7" t="s">
        <v>107</v>
      </c>
      <c r="E57" s="7">
        <v>1</v>
      </c>
      <c r="F57" s="7">
        <v>4</v>
      </c>
      <c r="G57" s="7">
        <v>3</v>
      </c>
      <c r="H57" s="7" t="s">
        <v>715</v>
      </c>
      <c r="I57" s="7" t="s">
        <v>715</v>
      </c>
      <c r="J57" s="7">
        <v>9</v>
      </c>
      <c r="K57" s="7">
        <v>4</v>
      </c>
      <c r="L57" s="7" t="s">
        <v>736</v>
      </c>
      <c r="M57" s="21" t="s">
        <v>13</v>
      </c>
    </row>
    <row r="58" spans="1:13" ht="18" customHeight="1">
      <c r="A58" s="7">
        <v>56</v>
      </c>
      <c r="C58" s="7" t="s">
        <v>46</v>
      </c>
      <c r="D58" s="7" t="s">
        <v>108</v>
      </c>
      <c r="E58" s="7">
        <v>2</v>
      </c>
      <c r="F58" s="7">
        <v>3</v>
      </c>
      <c r="G58" s="7" t="s">
        <v>715</v>
      </c>
      <c r="H58" s="7" t="s">
        <v>715</v>
      </c>
      <c r="I58" s="7" t="s">
        <v>715</v>
      </c>
      <c r="J58" s="7">
        <v>6</v>
      </c>
      <c r="K58" s="7">
        <v>3</v>
      </c>
      <c r="L58" s="7" t="s">
        <v>736</v>
      </c>
      <c r="M58" s="21" t="s">
        <v>109</v>
      </c>
    </row>
    <row r="59" spans="1:13" ht="18" customHeight="1">
      <c r="A59" s="7">
        <v>57</v>
      </c>
      <c r="C59" s="7" t="s">
        <v>46</v>
      </c>
      <c r="D59" s="7" t="s">
        <v>110</v>
      </c>
      <c r="E59" s="7">
        <v>2</v>
      </c>
      <c r="F59" s="7">
        <v>3</v>
      </c>
      <c r="G59" s="7" t="s">
        <v>715</v>
      </c>
      <c r="H59" s="7" t="s">
        <v>715</v>
      </c>
      <c r="I59" s="7" t="s">
        <v>715</v>
      </c>
      <c r="J59" s="7">
        <v>6</v>
      </c>
      <c r="K59" s="7">
        <v>3</v>
      </c>
      <c r="L59" s="7" t="s">
        <v>736</v>
      </c>
      <c r="M59" s="21" t="s">
        <v>16</v>
      </c>
    </row>
    <row r="60" spans="1:13" ht="18" customHeight="1">
      <c r="A60" s="7">
        <v>58</v>
      </c>
      <c r="C60" s="7" t="s">
        <v>46</v>
      </c>
      <c r="D60" s="7" t="s">
        <v>111</v>
      </c>
      <c r="E60" s="7">
        <v>1</v>
      </c>
      <c r="F60" s="7">
        <v>2</v>
      </c>
      <c r="G60" s="7">
        <v>3</v>
      </c>
      <c r="H60" s="7" t="s">
        <v>715</v>
      </c>
      <c r="I60" s="7" t="s">
        <v>715</v>
      </c>
      <c r="J60" s="7">
        <v>7</v>
      </c>
      <c r="K60" s="7">
        <v>4</v>
      </c>
      <c r="L60" s="7" t="s">
        <v>736</v>
      </c>
      <c r="M60" s="21" t="s">
        <v>112</v>
      </c>
    </row>
    <row r="61" spans="1:13" ht="18" customHeight="1">
      <c r="A61" s="7">
        <v>59</v>
      </c>
      <c r="C61" s="7" t="s">
        <v>46</v>
      </c>
      <c r="D61" s="7" t="s">
        <v>113</v>
      </c>
      <c r="E61" s="7">
        <v>2</v>
      </c>
      <c r="F61" s="7">
        <v>3</v>
      </c>
      <c r="G61" s="7" t="s">
        <v>715</v>
      </c>
      <c r="H61" s="7" t="s">
        <v>715</v>
      </c>
      <c r="I61" s="7" t="s">
        <v>715</v>
      </c>
      <c r="J61" s="7">
        <v>6</v>
      </c>
      <c r="K61" s="7">
        <v>3</v>
      </c>
      <c r="L61" s="7" t="s">
        <v>736</v>
      </c>
      <c r="M61" s="21" t="s">
        <v>20</v>
      </c>
    </row>
    <row r="62" spans="1:13" ht="18" customHeight="1">
      <c r="A62" s="7">
        <v>60</v>
      </c>
      <c r="C62" s="7" t="s">
        <v>46</v>
      </c>
      <c r="D62" s="7" t="s">
        <v>114</v>
      </c>
      <c r="E62" s="7">
        <v>2</v>
      </c>
      <c r="F62" s="7">
        <v>3</v>
      </c>
      <c r="G62" s="7" t="s">
        <v>715</v>
      </c>
      <c r="H62" s="7" t="s">
        <v>715</v>
      </c>
      <c r="I62" s="7" t="s">
        <v>715</v>
      </c>
      <c r="J62" s="7">
        <v>6</v>
      </c>
      <c r="K62" s="7">
        <v>3</v>
      </c>
      <c r="L62" s="7" t="s">
        <v>736</v>
      </c>
      <c r="M62" s="21" t="s">
        <v>22</v>
      </c>
    </row>
    <row r="63" spans="1:13" ht="18" customHeight="1">
      <c r="A63" s="7">
        <v>61</v>
      </c>
      <c r="C63" s="7" t="s">
        <v>46</v>
      </c>
      <c r="D63" s="7" t="s">
        <v>115</v>
      </c>
      <c r="E63" s="7">
        <v>1</v>
      </c>
      <c r="F63" s="7">
        <v>2</v>
      </c>
      <c r="G63" s="7">
        <v>3</v>
      </c>
      <c r="H63" s="7" t="s">
        <v>715</v>
      </c>
      <c r="I63" s="7" t="s">
        <v>715</v>
      </c>
      <c r="J63" s="7">
        <v>7</v>
      </c>
      <c r="K63" s="7">
        <v>4</v>
      </c>
      <c r="L63" s="7" t="s">
        <v>737</v>
      </c>
      <c r="M63" s="21" t="s">
        <v>109</v>
      </c>
    </row>
    <row r="64" spans="1:13" ht="18" customHeight="1">
      <c r="A64" s="7">
        <v>62</v>
      </c>
      <c r="C64" s="7" t="s">
        <v>46</v>
      </c>
      <c r="D64" s="7" t="s">
        <v>116</v>
      </c>
      <c r="E64" s="7">
        <v>2</v>
      </c>
      <c r="F64" s="7">
        <v>3</v>
      </c>
      <c r="G64" s="7" t="s">
        <v>715</v>
      </c>
      <c r="H64" s="7" t="s">
        <v>715</v>
      </c>
      <c r="I64" s="7" t="s">
        <v>715</v>
      </c>
      <c r="J64" s="7">
        <v>6</v>
      </c>
      <c r="K64" s="7">
        <v>3</v>
      </c>
      <c r="L64" s="7" t="s">
        <v>737</v>
      </c>
      <c r="M64" s="21" t="s">
        <v>112</v>
      </c>
    </row>
    <row r="65" spans="1:13" ht="18" customHeight="1">
      <c r="A65" s="7">
        <v>63</v>
      </c>
      <c r="B65" s="7">
        <v>30</v>
      </c>
      <c r="C65" s="7" t="s">
        <v>38</v>
      </c>
      <c r="D65" s="7" t="s">
        <v>117</v>
      </c>
      <c r="E65" s="7">
        <v>2</v>
      </c>
      <c r="F65" s="7">
        <v>3</v>
      </c>
      <c r="G65" s="7">
        <v>4</v>
      </c>
      <c r="H65" s="7">
        <v>6</v>
      </c>
      <c r="I65" s="7">
        <v>18</v>
      </c>
      <c r="J65" s="7">
        <v>34</v>
      </c>
      <c r="K65" s="7">
        <v>6</v>
      </c>
      <c r="L65" s="7" t="s">
        <v>738</v>
      </c>
      <c r="M65" s="21" t="s">
        <v>118</v>
      </c>
    </row>
    <row r="66" spans="1:13" ht="18" customHeight="1">
      <c r="A66" s="7">
        <v>64</v>
      </c>
      <c r="C66" s="7" t="s">
        <v>46</v>
      </c>
      <c r="D66" s="7" t="s">
        <v>119</v>
      </c>
      <c r="E66" s="7">
        <v>2</v>
      </c>
      <c r="F66" s="7">
        <v>3</v>
      </c>
      <c r="G66" s="7">
        <v>4</v>
      </c>
      <c r="H66" s="7">
        <v>6</v>
      </c>
      <c r="I66" s="7">
        <v>20</v>
      </c>
      <c r="J66" s="7">
        <v>36</v>
      </c>
      <c r="K66" s="7">
        <v>6</v>
      </c>
      <c r="L66" s="7" t="s">
        <v>739</v>
      </c>
      <c r="M66" s="21" t="s">
        <v>120</v>
      </c>
    </row>
    <row r="67" spans="1:13" ht="18" customHeight="1">
      <c r="A67" s="7">
        <v>65</v>
      </c>
      <c r="B67" s="7">
        <v>31</v>
      </c>
      <c r="C67" s="7" t="s">
        <v>38</v>
      </c>
      <c r="D67" s="7" t="s">
        <v>121</v>
      </c>
      <c r="E67" s="7">
        <v>1</v>
      </c>
      <c r="F67" s="7">
        <v>2</v>
      </c>
      <c r="G67" s="7">
        <v>4</v>
      </c>
      <c r="H67" s="7">
        <v>7</v>
      </c>
      <c r="I67" s="7">
        <v>20</v>
      </c>
      <c r="J67" s="7">
        <v>35</v>
      </c>
      <c r="K67" s="7">
        <v>6</v>
      </c>
      <c r="L67" s="7" t="s">
        <v>740</v>
      </c>
      <c r="M67" s="21" t="s">
        <v>122</v>
      </c>
    </row>
    <row r="68" spans="1:13" ht="18" customHeight="1">
      <c r="A68" s="7">
        <v>66</v>
      </c>
      <c r="B68" s="7">
        <v>32</v>
      </c>
      <c r="C68" s="7" t="s">
        <v>38</v>
      </c>
      <c r="D68" s="7" t="s">
        <v>123</v>
      </c>
      <c r="E68" s="7">
        <v>1</v>
      </c>
      <c r="F68" s="7">
        <v>2</v>
      </c>
      <c r="G68" s="7">
        <v>4</v>
      </c>
      <c r="H68" s="7">
        <v>7</v>
      </c>
      <c r="I68" s="7">
        <v>21</v>
      </c>
      <c r="J68" s="7">
        <v>36</v>
      </c>
      <c r="K68" s="7">
        <v>6</v>
      </c>
      <c r="L68" s="7" t="s">
        <v>740</v>
      </c>
      <c r="M68" s="21" t="s">
        <v>88</v>
      </c>
    </row>
    <row r="69" spans="1:13" ht="18" customHeight="1">
      <c r="A69" s="7">
        <v>67</v>
      </c>
      <c r="C69" s="7" t="s">
        <v>46</v>
      </c>
      <c r="D69" s="7" t="s">
        <v>124</v>
      </c>
      <c r="E69" s="7">
        <v>2</v>
      </c>
      <c r="F69" s="7">
        <v>4</v>
      </c>
      <c r="G69" s="7" t="s">
        <v>715</v>
      </c>
      <c r="H69" s="7" t="s">
        <v>715</v>
      </c>
      <c r="I69" s="7" t="s">
        <v>715</v>
      </c>
      <c r="J69" s="7">
        <v>7</v>
      </c>
      <c r="K69" s="7">
        <v>3</v>
      </c>
      <c r="L69" s="7" t="s">
        <v>741</v>
      </c>
      <c r="M69" s="21" t="s">
        <v>125</v>
      </c>
    </row>
    <row r="70" spans="1:13" ht="18" customHeight="1">
      <c r="A70" s="7">
        <v>68</v>
      </c>
      <c r="C70" s="7" t="s">
        <v>46</v>
      </c>
      <c r="D70" s="7" t="s">
        <v>126</v>
      </c>
      <c r="E70" s="7">
        <v>2</v>
      </c>
      <c r="F70" s="7">
        <v>4</v>
      </c>
      <c r="G70" s="7" t="s">
        <v>715</v>
      </c>
      <c r="H70" s="7" t="s">
        <v>715</v>
      </c>
      <c r="I70" s="7" t="s">
        <v>715</v>
      </c>
      <c r="J70" s="7">
        <v>7</v>
      </c>
      <c r="K70" s="7">
        <v>3</v>
      </c>
      <c r="L70" s="7" t="s">
        <v>741</v>
      </c>
      <c r="M70" s="21" t="s">
        <v>127</v>
      </c>
    </row>
    <row r="71" spans="1:13" ht="18" customHeight="1">
      <c r="A71" s="7">
        <v>69</v>
      </c>
      <c r="C71" s="7" t="s">
        <v>49</v>
      </c>
      <c r="D71" s="7" t="s">
        <v>128</v>
      </c>
      <c r="E71" s="7">
        <v>1</v>
      </c>
      <c r="F71" s="7">
        <v>1</v>
      </c>
      <c r="G71" s="7" t="s">
        <v>715</v>
      </c>
      <c r="H71" s="7" t="s">
        <v>715</v>
      </c>
      <c r="I71" s="7" t="s">
        <v>715</v>
      </c>
      <c r="J71" s="7">
        <v>3</v>
      </c>
      <c r="K71" s="7">
        <v>3</v>
      </c>
      <c r="L71" s="7" t="s">
        <v>742</v>
      </c>
      <c r="M71" s="21" t="s">
        <v>129</v>
      </c>
    </row>
    <row r="72" spans="1:13" ht="18" customHeight="1">
      <c r="A72" s="7">
        <v>70</v>
      </c>
      <c r="B72" s="7">
        <v>33</v>
      </c>
      <c r="C72" s="7" t="s">
        <v>38</v>
      </c>
      <c r="D72" s="7" t="s">
        <v>130</v>
      </c>
      <c r="E72" s="7">
        <v>1</v>
      </c>
      <c r="F72" s="7">
        <v>2</v>
      </c>
      <c r="G72" s="7">
        <v>4</v>
      </c>
      <c r="H72" s="7">
        <v>7</v>
      </c>
      <c r="I72" s="7">
        <v>21</v>
      </c>
      <c r="J72" s="7">
        <v>36</v>
      </c>
      <c r="K72" s="7">
        <v>6</v>
      </c>
      <c r="L72" s="7" t="s">
        <v>743</v>
      </c>
      <c r="M72" s="21" t="s">
        <v>131</v>
      </c>
    </row>
    <row r="73" spans="1:13" ht="18" customHeight="1">
      <c r="A73" s="7">
        <v>71</v>
      </c>
      <c r="B73" s="7">
        <v>34</v>
      </c>
      <c r="C73" s="7" t="s">
        <v>38</v>
      </c>
      <c r="D73" s="7" t="s">
        <v>132</v>
      </c>
      <c r="E73" s="7">
        <v>1</v>
      </c>
      <c r="F73" s="7">
        <v>2</v>
      </c>
      <c r="G73" s="7">
        <v>4</v>
      </c>
      <c r="H73" s="7">
        <v>7</v>
      </c>
      <c r="I73" s="7">
        <v>21</v>
      </c>
      <c r="J73" s="7">
        <v>36</v>
      </c>
      <c r="K73" s="7">
        <v>6</v>
      </c>
      <c r="L73" s="7" t="s">
        <v>743</v>
      </c>
      <c r="M73" s="21" t="s">
        <v>86</v>
      </c>
    </row>
    <row r="74" spans="1:13" ht="18" customHeight="1">
      <c r="A74" s="7">
        <v>72</v>
      </c>
      <c r="B74" s="7">
        <v>35</v>
      </c>
      <c r="C74" s="7" t="s">
        <v>38</v>
      </c>
      <c r="D74" s="7" t="s">
        <v>133</v>
      </c>
      <c r="E74" s="7">
        <v>1</v>
      </c>
      <c r="F74" s="7">
        <v>2</v>
      </c>
      <c r="G74" s="7">
        <v>4</v>
      </c>
      <c r="H74" s="7">
        <v>7</v>
      </c>
      <c r="I74" s="7">
        <v>21</v>
      </c>
      <c r="J74" s="7">
        <v>36</v>
      </c>
      <c r="K74" s="7">
        <v>6</v>
      </c>
      <c r="L74" s="7" t="s">
        <v>744</v>
      </c>
      <c r="M74" s="21" t="s">
        <v>51</v>
      </c>
    </row>
    <row r="75" spans="1:13" ht="18" customHeight="1">
      <c r="A75" s="7">
        <v>73</v>
      </c>
      <c r="C75" s="7" t="s">
        <v>46</v>
      </c>
      <c r="D75" s="7" t="s">
        <v>134</v>
      </c>
      <c r="E75" s="7">
        <v>1</v>
      </c>
      <c r="F75" s="7">
        <v>2</v>
      </c>
      <c r="G75" s="7">
        <v>4</v>
      </c>
      <c r="H75" s="7">
        <v>7</v>
      </c>
      <c r="I75" s="7">
        <v>21</v>
      </c>
      <c r="J75" s="7">
        <v>36</v>
      </c>
      <c r="K75" s="7">
        <v>6</v>
      </c>
      <c r="L75" s="7" t="s">
        <v>745</v>
      </c>
      <c r="M75" s="21" t="s">
        <v>127</v>
      </c>
    </row>
    <row r="76" spans="1:13" ht="18" customHeight="1">
      <c r="A76" s="7">
        <v>74</v>
      </c>
      <c r="C76" s="7" t="s">
        <v>49</v>
      </c>
      <c r="D76" s="7" t="s">
        <v>135</v>
      </c>
      <c r="E76" s="7">
        <v>1</v>
      </c>
      <c r="F76" s="7">
        <v>1</v>
      </c>
      <c r="G76" s="7" t="s">
        <v>715</v>
      </c>
      <c r="H76" s="7" t="s">
        <v>715</v>
      </c>
      <c r="I76" s="7" t="s">
        <v>715</v>
      </c>
      <c r="J76" s="7">
        <v>3</v>
      </c>
      <c r="K76" s="7">
        <v>3</v>
      </c>
      <c r="L76" s="7" t="s">
        <v>746</v>
      </c>
      <c r="M76" s="21" t="s">
        <v>136</v>
      </c>
    </row>
    <row r="77" spans="1:13" ht="18" customHeight="1">
      <c r="A77" s="7">
        <v>75</v>
      </c>
      <c r="B77" s="7">
        <v>36</v>
      </c>
      <c r="C77" s="7" t="s">
        <v>38</v>
      </c>
      <c r="D77" s="7" t="s">
        <v>137</v>
      </c>
      <c r="E77" s="7">
        <v>1</v>
      </c>
      <c r="F77" s="7">
        <v>2</v>
      </c>
      <c r="G77" s="7">
        <v>4</v>
      </c>
      <c r="H77" s="7">
        <v>7</v>
      </c>
      <c r="I77" s="7">
        <v>21</v>
      </c>
      <c r="J77" s="7">
        <v>36</v>
      </c>
      <c r="K77" s="7">
        <v>6</v>
      </c>
      <c r="L77" s="7" t="s">
        <v>747</v>
      </c>
      <c r="M77" s="21" t="s">
        <v>138</v>
      </c>
    </row>
    <row r="78" spans="1:13" ht="18" customHeight="1">
      <c r="A78" s="7">
        <v>76</v>
      </c>
      <c r="B78" s="7">
        <v>37</v>
      </c>
      <c r="C78" s="7" t="s">
        <v>38</v>
      </c>
      <c r="D78" s="7" t="s">
        <v>139</v>
      </c>
      <c r="E78" s="7">
        <v>1</v>
      </c>
      <c r="F78" s="7">
        <v>2</v>
      </c>
      <c r="G78" s="7">
        <v>4</v>
      </c>
      <c r="H78" s="7">
        <v>7</v>
      </c>
      <c r="I78" s="7">
        <v>21</v>
      </c>
      <c r="J78" s="7">
        <v>36</v>
      </c>
      <c r="K78" s="7">
        <v>6</v>
      </c>
      <c r="L78" s="7" t="s">
        <v>747</v>
      </c>
      <c r="M78" s="21" t="s">
        <v>20</v>
      </c>
    </row>
    <row r="79" spans="1:13" ht="18" customHeight="1">
      <c r="A79" s="7">
        <v>77</v>
      </c>
      <c r="B79" s="7">
        <v>38</v>
      </c>
      <c r="C79" s="7" t="s">
        <v>38</v>
      </c>
      <c r="D79" s="7" t="s">
        <v>140</v>
      </c>
      <c r="E79" s="7">
        <v>1</v>
      </c>
      <c r="F79" s="7">
        <v>2</v>
      </c>
      <c r="G79" s="7">
        <v>4</v>
      </c>
      <c r="H79" s="7">
        <v>7</v>
      </c>
      <c r="I79" s="7">
        <v>20</v>
      </c>
      <c r="J79" s="7">
        <v>35</v>
      </c>
      <c r="K79" s="7">
        <v>6</v>
      </c>
      <c r="L79" s="7" t="s">
        <v>747</v>
      </c>
      <c r="M79" s="21" t="s">
        <v>48</v>
      </c>
    </row>
    <row r="80" spans="1:13" ht="18" customHeight="1">
      <c r="A80" s="7">
        <v>78</v>
      </c>
      <c r="B80" s="7">
        <v>39</v>
      </c>
      <c r="C80" s="7" t="s">
        <v>38</v>
      </c>
      <c r="D80" s="7" t="s">
        <v>141</v>
      </c>
      <c r="E80" s="7">
        <v>1</v>
      </c>
      <c r="F80" s="7">
        <v>2</v>
      </c>
      <c r="G80" s="7">
        <v>4</v>
      </c>
      <c r="H80" s="7">
        <v>7</v>
      </c>
      <c r="I80" s="7">
        <v>21</v>
      </c>
      <c r="J80" s="7">
        <v>36</v>
      </c>
      <c r="K80" s="7">
        <v>6</v>
      </c>
      <c r="L80" s="7" t="s">
        <v>747</v>
      </c>
      <c r="M80" s="21" t="s">
        <v>142</v>
      </c>
    </row>
    <row r="81" spans="1:13" ht="18" customHeight="1">
      <c r="A81" s="7">
        <v>79</v>
      </c>
      <c r="C81" s="7" t="s">
        <v>46</v>
      </c>
      <c r="D81" s="7" t="s">
        <v>143</v>
      </c>
      <c r="E81" s="7">
        <v>1</v>
      </c>
      <c r="F81" s="7">
        <v>2</v>
      </c>
      <c r="G81" s="7">
        <v>4</v>
      </c>
      <c r="H81" s="7">
        <v>7</v>
      </c>
      <c r="I81" s="7">
        <v>21</v>
      </c>
      <c r="J81" s="7">
        <v>36</v>
      </c>
      <c r="K81" s="7">
        <v>6</v>
      </c>
      <c r="L81" s="7" t="s">
        <v>748</v>
      </c>
      <c r="M81" s="21" t="s">
        <v>144</v>
      </c>
    </row>
    <row r="82" spans="1:13" ht="18" customHeight="1">
      <c r="A82" s="7">
        <v>80</v>
      </c>
      <c r="B82" s="7">
        <v>40</v>
      </c>
      <c r="C82" s="7" t="s">
        <v>38</v>
      </c>
      <c r="D82" s="7" t="s">
        <v>145</v>
      </c>
      <c r="E82" s="7">
        <v>1</v>
      </c>
      <c r="F82" s="7">
        <v>2</v>
      </c>
      <c r="G82" s="7">
        <v>4</v>
      </c>
      <c r="H82" s="7">
        <v>7</v>
      </c>
      <c r="I82" s="7">
        <v>21</v>
      </c>
      <c r="J82" s="7">
        <v>36</v>
      </c>
      <c r="K82" s="7">
        <v>6</v>
      </c>
      <c r="L82" s="7" t="s">
        <v>749</v>
      </c>
      <c r="M82" s="21" t="s">
        <v>37</v>
      </c>
    </row>
    <row r="83" spans="1:13" ht="18" customHeight="1">
      <c r="A83" s="7">
        <v>81</v>
      </c>
      <c r="C83" s="7" t="s">
        <v>49</v>
      </c>
      <c r="D83" s="7" t="s">
        <v>146</v>
      </c>
      <c r="E83" s="7">
        <v>2</v>
      </c>
      <c r="F83" s="7">
        <v>2</v>
      </c>
      <c r="G83" s="7" t="s">
        <v>715</v>
      </c>
      <c r="H83" s="7" t="s">
        <v>715</v>
      </c>
      <c r="I83" s="7" t="s">
        <v>715</v>
      </c>
      <c r="J83" s="7">
        <v>5</v>
      </c>
      <c r="K83" s="7">
        <v>3</v>
      </c>
      <c r="L83" s="7" t="s">
        <v>750</v>
      </c>
      <c r="M83" s="21" t="s">
        <v>22</v>
      </c>
    </row>
    <row r="84" spans="1:13" ht="18" customHeight="1">
      <c r="A84" s="7">
        <v>82</v>
      </c>
      <c r="B84" s="7">
        <v>41</v>
      </c>
      <c r="C84" s="7" t="s">
        <v>38</v>
      </c>
      <c r="D84" s="7" t="s">
        <v>147</v>
      </c>
      <c r="E84" s="7">
        <v>1</v>
      </c>
      <c r="F84" s="7">
        <v>2</v>
      </c>
      <c r="G84" s="7">
        <v>4</v>
      </c>
      <c r="H84" s="7">
        <v>7</v>
      </c>
      <c r="I84" s="7">
        <v>21</v>
      </c>
      <c r="J84" s="7">
        <v>36</v>
      </c>
      <c r="K84" s="7">
        <v>6</v>
      </c>
      <c r="L84" s="7" t="s">
        <v>751</v>
      </c>
      <c r="M84" s="21" t="s">
        <v>148</v>
      </c>
    </row>
    <row r="85" spans="1:13" ht="18" customHeight="1">
      <c r="A85" s="7">
        <v>83</v>
      </c>
      <c r="B85" s="7">
        <v>42</v>
      </c>
      <c r="C85" s="7" t="s">
        <v>38</v>
      </c>
      <c r="D85" s="7" t="s">
        <v>149</v>
      </c>
      <c r="E85" s="7">
        <v>1</v>
      </c>
      <c r="F85" s="7">
        <v>2</v>
      </c>
      <c r="G85" s="7">
        <v>4</v>
      </c>
      <c r="H85" s="7">
        <v>7</v>
      </c>
      <c r="I85" s="7">
        <v>21</v>
      </c>
      <c r="J85" s="7">
        <v>36</v>
      </c>
      <c r="K85" s="7">
        <v>6</v>
      </c>
      <c r="L85" s="7" t="s">
        <v>751</v>
      </c>
      <c r="M85" s="21" t="s">
        <v>22</v>
      </c>
    </row>
    <row r="86" spans="1:13" ht="18" customHeight="1">
      <c r="A86" s="7">
        <v>84</v>
      </c>
      <c r="C86" s="7" t="s">
        <v>49</v>
      </c>
      <c r="D86" s="7" t="s">
        <v>150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17</v>
      </c>
      <c r="K86" s="7">
        <v>0</v>
      </c>
      <c r="L86" s="7" t="s">
        <v>752</v>
      </c>
      <c r="M86" s="21" t="s">
        <v>151</v>
      </c>
    </row>
    <row r="87" spans="1:13" ht="18" customHeight="1">
      <c r="A87" s="7">
        <v>85</v>
      </c>
      <c r="B87" s="7">
        <v>43</v>
      </c>
      <c r="C87" s="7" t="s">
        <v>38</v>
      </c>
      <c r="D87" s="7" t="s">
        <v>152</v>
      </c>
      <c r="E87" s="7">
        <v>1</v>
      </c>
      <c r="F87" s="7">
        <v>2</v>
      </c>
      <c r="G87" s="7">
        <v>4</v>
      </c>
      <c r="H87" s="7">
        <v>7</v>
      </c>
      <c r="I87" s="7">
        <v>21</v>
      </c>
      <c r="J87" s="7">
        <v>36</v>
      </c>
      <c r="K87" s="7">
        <v>6</v>
      </c>
      <c r="L87" s="7" t="s">
        <v>753</v>
      </c>
      <c r="M87" s="21" t="s">
        <v>41</v>
      </c>
    </row>
    <row r="88" spans="1:13" ht="18" customHeight="1">
      <c r="A88" s="7">
        <v>86</v>
      </c>
      <c r="C88" s="7" t="s">
        <v>46</v>
      </c>
      <c r="D88" s="7" t="s">
        <v>153</v>
      </c>
      <c r="E88" s="7">
        <v>1</v>
      </c>
      <c r="F88" s="7">
        <v>2</v>
      </c>
      <c r="G88" s="7">
        <v>4</v>
      </c>
      <c r="H88" s="7">
        <v>7</v>
      </c>
      <c r="I88" s="7">
        <v>20</v>
      </c>
      <c r="J88" s="7">
        <v>35</v>
      </c>
      <c r="K88" s="7">
        <v>6</v>
      </c>
      <c r="L88" s="7" t="s">
        <v>754</v>
      </c>
      <c r="M88" s="21" t="s">
        <v>154</v>
      </c>
    </row>
    <row r="89" spans="1:13" ht="18" customHeight="1">
      <c r="A89" s="7">
        <v>87</v>
      </c>
      <c r="C89" s="7" t="s">
        <v>46</v>
      </c>
      <c r="D89" s="7" t="s">
        <v>155</v>
      </c>
      <c r="E89" s="7">
        <v>1</v>
      </c>
      <c r="F89" s="7">
        <v>2</v>
      </c>
      <c r="G89" s="7">
        <v>4</v>
      </c>
      <c r="H89" s="7">
        <v>7</v>
      </c>
      <c r="I89" s="7">
        <v>20</v>
      </c>
      <c r="J89" s="7">
        <v>35</v>
      </c>
      <c r="K89" s="7">
        <v>6</v>
      </c>
      <c r="L89" s="7" t="s">
        <v>754</v>
      </c>
      <c r="M89" s="21" t="s">
        <v>156</v>
      </c>
    </row>
    <row r="90" spans="1:13" ht="18" customHeight="1">
      <c r="A90" s="7">
        <v>88</v>
      </c>
      <c r="C90" s="7" t="s">
        <v>46</v>
      </c>
      <c r="D90" s="7" t="s">
        <v>157</v>
      </c>
      <c r="E90" s="7">
        <v>1</v>
      </c>
      <c r="F90" s="7">
        <v>2</v>
      </c>
      <c r="G90" s="7">
        <v>4</v>
      </c>
      <c r="H90" s="7">
        <v>7</v>
      </c>
      <c r="I90" s="7">
        <v>14</v>
      </c>
      <c r="J90" s="7">
        <v>29</v>
      </c>
      <c r="K90" s="7">
        <v>6</v>
      </c>
      <c r="L90" s="7" t="s">
        <v>754</v>
      </c>
      <c r="M90" s="21" t="s">
        <v>24</v>
      </c>
    </row>
    <row r="91" spans="1:13" ht="18" customHeight="1">
      <c r="A91" s="7">
        <v>89</v>
      </c>
      <c r="C91" s="7" t="s">
        <v>46</v>
      </c>
      <c r="D91" s="7" t="s">
        <v>158</v>
      </c>
      <c r="E91" s="7">
        <v>1</v>
      </c>
      <c r="F91" s="7">
        <v>2</v>
      </c>
      <c r="G91" s="7">
        <v>4</v>
      </c>
      <c r="H91" s="7">
        <v>7</v>
      </c>
      <c r="I91" s="7">
        <v>14</v>
      </c>
      <c r="J91" s="7">
        <v>29</v>
      </c>
      <c r="K91" s="7">
        <v>6</v>
      </c>
      <c r="L91" s="7" t="s">
        <v>754</v>
      </c>
      <c r="M91" s="21" t="s">
        <v>26</v>
      </c>
    </row>
    <row r="92" spans="1:13" ht="18" customHeight="1">
      <c r="A92" s="7">
        <v>90</v>
      </c>
      <c r="C92" s="7" t="s">
        <v>49</v>
      </c>
      <c r="D92" s="7" t="s">
        <v>159</v>
      </c>
      <c r="E92" s="7">
        <v>2</v>
      </c>
      <c r="F92" s="7">
        <v>2</v>
      </c>
      <c r="G92" s="7" t="s">
        <v>715</v>
      </c>
      <c r="H92" s="7" t="s">
        <v>715</v>
      </c>
      <c r="I92" s="7" t="s">
        <v>715</v>
      </c>
      <c r="J92" s="7">
        <v>5</v>
      </c>
      <c r="K92" s="7">
        <v>3</v>
      </c>
      <c r="L92" s="7" t="s">
        <v>755</v>
      </c>
      <c r="M92" s="21" t="s">
        <v>22</v>
      </c>
    </row>
    <row r="93" spans="1:13" ht="18" customHeight="1">
      <c r="A93" s="7">
        <v>91</v>
      </c>
      <c r="C93" s="7" t="s">
        <v>46</v>
      </c>
      <c r="D93" s="7" t="s">
        <v>160</v>
      </c>
      <c r="E93" s="7">
        <v>1</v>
      </c>
      <c r="F93" s="7">
        <v>2</v>
      </c>
      <c r="G93" s="7">
        <v>4</v>
      </c>
      <c r="H93" s="7">
        <v>7</v>
      </c>
      <c r="I93" s="7">
        <v>21</v>
      </c>
      <c r="J93" s="7">
        <v>36</v>
      </c>
      <c r="K93" s="7">
        <v>6</v>
      </c>
      <c r="L93" s="7" t="s">
        <v>756</v>
      </c>
      <c r="M93" s="21" t="s">
        <v>161</v>
      </c>
    </row>
    <row r="94" spans="1:13" ht="18" customHeight="1">
      <c r="A94" s="7">
        <v>92</v>
      </c>
      <c r="B94" s="7">
        <v>44</v>
      </c>
      <c r="C94" s="7" t="s">
        <v>38</v>
      </c>
      <c r="D94" s="7" t="s">
        <v>162</v>
      </c>
      <c r="E94" s="7">
        <v>1</v>
      </c>
      <c r="F94" s="7">
        <v>2</v>
      </c>
      <c r="G94" s="7">
        <v>4</v>
      </c>
      <c r="H94" s="7">
        <v>7</v>
      </c>
      <c r="I94" s="7">
        <v>21</v>
      </c>
      <c r="J94" s="7">
        <v>36</v>
      </c>
      <c r="K94" s="7">
        <v>6</v>
      </c>
      <c r="L94" s="7" t="s">
        <v>757</v>
      </c>
      <c r="M94" s="21" t="s">
        <v>163</v>
      </c>
    </row>
    <row r="95" spans="1:13" ht="18" customHeight="1">
      <c r="A95" s="7">
        <v>93</v>
      </c>
      <c r="C95" s="7" t="s">
        <v>46</v>
      </c>
      <c r="D95" s="7" t="s">
        <v>164</v>
      </c>
      <c r="E95" s="7">
        <v>1</v>
      </c>
      <c r="F95" s="7">
        <v>2</v>
      </c>
      <c r="G95" s="7">
        <v>4</v>
      </c>
      <c r="H95" s="7">
        <v>7</v>
      </c>
      <c r="I95" s="7">
        <v>21</v>
      </c>
      <c r="J95" s="7">
        <v>36</v>
      </c>
      <c r="K95" s="7">
        <v>6</v>
      </c>
      <c r="L95" s="7" t="s">
        <v>758</v>
      </c>
      <c r="M95" s="21" t="s">
        <v>37</v>
      </c>
    </row>
    <row r="96" spans="1:13" ht="18" customHeight="1">
      <c r="A96" s="7">
        <v>94</v>
      </c>
      <c r="C96" s="7" t="s">
        <v>46</v>
      </c>
      <c r="D96" s="7" t="s">
        <v>165</v>
      </c>
      <c r="E96" s="7">
        <v>1</v>
      </c>
      <c r="F96" s="7">
        <v>2</v>
      </c>
      <c r="G96" s="7">
        <v>4</v>
      </c>
      <c r="H96" s="7">
        <v>8</v>
      </c>
      <c r="I96" s="7">
        <v>16</v>
      </c>
      <c r="J96" s="7">
        <v>32</v>
      </c>
      <c r="K96" s="7">
        <v>6</v>
      </c>
      <c r="L96" s="7" t="s">
        <v>759</v>
      </c>
      <c r="M96" s="21" t="s">
        <v>57</v>
      </c>
    </row>
    <row r="97" spans="1:13" ht="18" customHeight="1">
      <c r="A97" s="7">
        <v>95</v>
      </c>
      <c r="C97" s="7" t="s">
        <v>49</v>
      </c>
      <c r="D97" s="7" t="s">
        <v>166</v>
      </c>
      <c r="E97" s="7">
        <v>1</v>
      </c>
      <c r="F97" s="7">
        <v>1</v>
      </c>
      <c r="G97" s="7">
        <v>1</v>
      </c>
      <c r="H97" s="7">
        <v>1</v>
      </c>
      <c r="I97" s="7">
        <v>1</v>
      </c>
      <c r="J97" s="7">
        <v>6</v>
      </c>
      <c r="K97" s="7">
        <v>6</v>
      </c>
      <c r="L97" s="7" t="s">
        <v>760</v>
      </c>
      <c r="M97" s="21" t="s">
        <v>48</v>
      </c>
    </row>
    <row r="98" spans="1:13" ht="18" customHeight="1">
      <c r="A98" s="7">
        <v>96</v>
      </c>
      <c r="C98" s="7" t="s">
        <v>46</v>
      </c>
      <c r="D98" s="7" t="s">
        <v>167</v>
      </c>
      <c r="E98" s="7">
        <v>1</v>
      </c>
      <c r="F98" s="7">
        <v>2</v>
      </c>
      <c r="G98" s="7">
        <v>4</v>
      </c>
      <c r="H98" s="7">
        <v>7</v>
      </c>
      <c r="I98" s="7">
        <v>14</v>
      </c>
      <c r="J98" s="7">
        <v>29</v>
      </c>
      <c r="K98" s="7">
        <v>6</v>
      </c>
      <c r="L98" s="7" t="s">
        <v>759</v>
      </c>
      <c r="M98" s="21" t="s">
        <v>168</v>
      </c>
    </row>
    <row r="99" spans="1:13" ht="18" customHeight="1">
      <c r="A99" s="7">
        <v>97</v>
      </c>
      <c r="C99" s="7" t="s">
        <v>49</v>
      </c>
      <c r="D99" s="7" t="s">
        <v>169</v>
      </c>
      <c r="E99" s="7">
        <v>1</v>
      </c>
      <c r="F99" s="7">
        <v>1</v>
      </c>
      <c r="G99" s="7">
        <v>1</v>
      </c>
      <c r="H99" s="7">
        <v>2</v>
      </c>
      <c r="I99" s="7">
        <v>3</v>
      </c>
      <c r="J99" s="7">
        <v>9</v>
      </c>
      <c r="K99" s="7">
        <v>6</v>
      </c>
      <c r="L99" s="7" t="s">
        <v>761</v>
      </c>
      <c r="M99" s="21" t="s">
        <v>22</v>
      </c>
    </row>
    <row r="100" spans="1:13" ht="18" customHeight="1">
      <c r="A100" s="7">
        <v>98</v>
      </c>
      <c r="C100" s="7" t="s">
        <v>46</v>
      </c>
      <c r="D100" s="7" t="s">
        <v>170</v>
      </c>
      <c r="E100" s="7">
        <v>1</v>
      </c>
      <c r="F100" s="7">
        <v>2</v>
      </c>
      <c r="G100" s="7">
        <v>4</v>
      </c>
      <c r="H100" s="7">
        <v>7</v>
      </c>
      <c r="I100" s="7">
        <v>20</v>
      </c>
      <c r="J100" s="7">
        <v>35</v>
      </c>
      <c r="K100" s="7">
        <v>6</v>
      </c>
      <c r="L100" s="7" t="s">
        <v>759</v>
      </c>
      <c r="M100" s="21" t="s">
        <v>101</v>
      </c>
    </row>
    <row r="101" spans="1:13" ht="18" customHeight="1">
      <c r="A101" s="7">
        <v>99</v>
      </c>
      <c r="C101" s="7" t="s">
        <v>46</v>
      </c>
      <c r="D101" s="7" t="s">
        <v>171</v>
      </c>
      <c r="E101" s="7">
        <v>1</v>
      </c>
      <c r="F101" s="7">
        <v>2</v>
      </c>
      <c r="G101" s="7">
        <v>4</v>
      </c>
      <c r="H101" s="7">
        <v>7</v>
      </c>
      <c r="I101" s="7">
        <v>21</v>
      </c>
      <c r="J101" s="7">
        <v>36</v>
      </c>
      <c r="K101" s="7">
        <v>6</v>
      </c>
      <c r="L101" s="7" t="s">
        <v>762</v>
      </c>
      <c r="M101" s="21" t="s">
        <v>172</v>
      </c>
    </row>
    <row r="102" spans="1:13" ht="18" customHeight="1">
      <c r="A102" s="7">
        <v>100</v>
      </c>
      <c r="C102" s="7" t="s">
        <v>46</v>
      </c>
      <c r="D102" s="7" t="s">
        <v>173</v>
      </c>
      <c r="E102" s="7">
        <v>1</v>
      </c>
      <c r="F102" s="7">
        <v>2</v>
      </c>
      <c r="G102" s="7">
        <v>4</v>
      </c>
      <c r="H102" s="7">
        <v>7</v>
      </c>
      <c r="I102" s="7">
        <v>14</v>
      </c>
      <c r="J102" s="7">
        <v>29</v>
      </c>
      <c r="K102" s="7">
        <v>6</v>
      </c>
      <c r="L102" s="7" t="s">
        <v>763</v>
      </c>
      <c r="M102" s="21" t="s">
        <v>68</v>
      </c>
    </row>
    <row r="103" spans="1:13" ht="18" customHeight="1">
      <c r="A103" s="7">
        <v>101</v>
      </c>
      <c r="C103" s="7" t="s">
        <v>46</v>
      </c>
      <c r="D103" s="7" t="s">
        <v>174</v>
      </c>
      <c r="E103" s="7">
        <v>1</v>
      </c>
      <c r="F103" s="7">
        <v>2</v>
      </c>
      <c r="G103" s="7">
        <v>4</v>
      </c>
      <c r="H103" s="7">
        <v>8</v>
      </c>
      <c r="I103" s="7">
        <v>16</v>
      </c>
      <c r="J103" s="7">
        <v>32</v>
      </c>
      <c r="K103" s="7">
        <v>6</v>
      </c>
      <c r="L103" s="7" t="s">
        <v>764</v>
      </c>
      <c r="M103" s="21" t="s">
        <v>22</v>
      </c>
    </row>
    <row r="104" spans="1:13" ht="18" customHeight="1">
      <c r="A104" s="7">
        <v>102</v>
      </c>
      <c r="C104" s="7" t="s">
        <v>46</v>
      </c>
      <c r="D104" s="7" t="s">
        <v>175</v>
      </c>
      <c r="E104" s="7">
        <v>1</v>
      </c>
      <c r="F104" s="7">
        <v>2</v>
      </c>
      <c r="G104" s="7">
        <v>4</v>
      </c>
      <c r="H104" s="7">
        <v>8</v>
      </c>
      <c r="I104" s="7">
        <v>20</v>
      </c>
      <c r="J104" s="7">
        <v>36</v>
      </c>
      <c r="K104" s="7">
        <v>6</v>
      </c>
      <c r="L104" s="7" t="s">
        <v>764</v>
      </c>
      <c r="M104" s="21" t="s">
        <v>176</v>
      </c>
    </row>
    <row r="105" spans="1:13" ht="18" customHeight="1">
      <c r="A105" s="7">
        <v>103</v>
      </c>
      <c r="C105" s="7" t="s">
        <v>46</v>
      </c>
      <c r="D105" s="7" t="s">
        <v>177</v>
      </c>
      <c r="E105" s="7">
        <v>1</v>
      </c>
      <c r="F105" s="7">
        <v>2</v>
      </c>
      <c r="G105" s="7">
        <v>4</v>
      </c>
      <c r="H105" s="7">
        <v>8</v>
      </c>
      <c r="I105" s="7">
        <v>16</v>
      </c>
      <c r="J105" s="7">
        <v>32</v>
      </c>
      <c r="K105" s="7">
        <v>6</v>
      </c>
      <c r="L105" s="7" t="s">
        <v>765</v>
      </c>
      <c r="M105" s="21" t="s">
        <v>178</v>
      </c>
    </row>
    <row r="106" spans="1:13" ht="18" customHeight="1">
      <c r="A106" s="7">
        <v>104</v>
      </c>
      <c r="C106" s="7" t="s">
        <v>46</v>
      </c>
      <c r="D106" s="7" t="s">
        <v>179</v>
      </c>
      <c r="E106" s="7">
        <v>1</v>
      </c>
      <c r="F106" s="7">
        <v>2</v>
      </c>
      <c r="G106" s="7">
        <v>4</v>
      </c>
      <c r="H106" s="7">
        <v>7</v>
      </c>
      <c r="I106" s="7">
        <v>14</v>
      </c>
      <c r="J106" s="7">
        <v>29</v>
      </c>
      <c r="K106" s="7">
        <v>6</v>
      </c>
      <c r="L106" s="7" t="s">
        <v>765</v>
      </c>
      <c r="M106" s="21" t="s">
        <v>122</v>
      </c>
    </row>
    <row r="107" spans="1:13" ht="18" customHeight="1">
      <c r="A107" s="7">
        <v>105</v>
      </c>
      <c r="C107" s="7" t="s">
        <v>49</v>
      </c>
      <c r="D107" s="7" t="s">
        <v>180</v>
      </c>
      <c r="E107" s="7">
        <v>1</v>
      </c>
      <c r="F107" s="7">
        <v>2</v>
      </c>
      <c r="G107" s="7">
        <v>4</v>
      </c>
      <c r="H107" s="7">
        <v>7</v>
      </c>
      <c r="I107" s="7">
        <v>14</v>
      </c>
      <c r="J107" s="7">
        <v>29</v>
      </c>
      <c r="K107" s="7">
        <v>6</v>
      </c>
      <c r="L107" s="7" t="s">
        <v>766</v>
      </c>
      <c r="M107" s="21" t="s">
        <v>181</v>
      </c>
    </row>
    <row r="108" spans="1:13" ht="18" customHeight="1">
      <c r="A108" s="7">
        <v>106</v>
      </c>
      <c r="C108" s="7" t="s">
        <v>46</v>
      </c>
      <c r="D108" s="7" t="s">
        <v>182</v>
      </c>
      <c r="E108" s="7">
        <v>1</v>
      </c>
      <c r="F108" s="7">
        <v>2</v>
      </c>
      <c r="G108" s="7">
        <v>4</v>
      </c>
      <c r="H108" s="7">
        <v>7</v>
      </c>
      <c r="I108" s="7">
        <v>14</v>
      </c>
      <c r="J108" s="7">
        <v>29</v>
      </c>
      <c r="K108" s="7">
        <v>6</v>
      </c>
      <c r="L108" s="7" t="s">
        <v>767</v>
      </c>
      <c r="M108" s="21" t="s">
        <v>22</v>
      </c>
    </row>
    <row r="109" spans="1:13" ht="18" customHeight="1">
      <c r="A109" s="7">
        <v>107</v>
      </c>
      <c r="C109" s="7" t="s">
        <v>46</v>
      </c>
      <c r="D109" s="7" t="s">
        <v>183</v>
      </c>
      <c r="E109" s="7">
        <v>1</v>
      </c>
      <c r="F109" s="7">
        <v>2</v>
      </c>
      <c r="G109" s="7">
        <v>4</v>
      </c>
      <c r="H109" s="7">
        <v>8</v>
      </c>
      <c r="I109" s="7">
        <v>16</v>
      </c>
      <c r="J109" s="7">
        <v>32</v>
      </c>
      <c r="K109" s="7">
        <v>6</v>
      </c>
      <c r="L109" s="7" t="s">
        <v>768</v>
      </c>
      <c r="M109" s="21" t="s">
        <v>184</v>
      </c>
    </row>
    <row r="110" spans="1:13" ht="18" customHeight="1">
      <c r="A110" s="7">
        <v>108</v>
      </c>
      <c r="B110" s="7">
        <v>45</v>
      </c>
      <c r="C110" s="7" t="s">
        <v>38</v>
      </c>
      <c r="D110" s="7" t="s">
        <v>185</v>
      </c>
      <c r="E110" s="7">
        <v>1</v>
      </c>
      <c r="F110" s="7">
        <v>2</v>
      </c>
      <c r="G110" s="7">
        <v>4</v>
      </c>
      <c r="H110" s="7">
        <v>8</v>
      </c>
      <c r="I110" s="7">
        <v>16</v>
      </c>
      <c r="J110" s="7">
        <v>32</v>
      </c>
      <c r="K110" s="7">
        <v>6</v>
      </c>
      <c r="L110" s="7" t="s">
        <v>769</v>
      </c>
      <c r="M110" s="21" t="s">
        <v>186</v>
      </c>
    </row>
    <row r="111" spans="1:13" ht="18" customHeight="1">
      <c r="A111" s="7">
        <v>109</v>
      </c>
      <c r="B111" s="7">
        <v>46</v>
      </c>
      <c r="C111" s="7" t="s">
        <v>38</v>
      </c>
      <c r="D111" s="7" t="s">
        <v>187</v>
      </c>
      <c r="E111" s="7">
        <v>1</v>
      </c>
      <c r="F111" s="7">
        <v>2</v>
      </c>
      <c r="G111" s="7">
        <v>4</v>
      </c>
      <c r="H111" s="7">
        <v>8</v>
      </c>
      <c r="I111" s="7">
        <v>16</v>
      </c>
      <c r="J111" s="7">
        <v>32</v>
      </c>
      <c r="K111" s="7">
        <v>6</v>
      </c>
      <c r="L111" s="7" t="s">
        <v>769</v>
      </c>
      <c r="M111" s="21" t="s">
        <v>188</v>
      </c>
    </row>
    <row r="112" spans="1:13" ht="18" customHeight="1">
      <c r="A112" s="7">
        <v>110</v>
      </c>
      <c r="C112" s="7" t="s">
        <v>46</v>
      </c>
      <c r="D112" s="7" t="s">
        <v>189</v>
      </c>
      <c r="E112" s="7">
        <v>1</v>
      </c>
      <c r="F112" s="7">
        <v>2</v>
      </c>
      <c r="G112" s="7">
        <v>4</v>
      </c>
      <c r="H112" s="7">
        <v>8</v>
      </c>
      <c r="I112" s="7">
        <v>16</v>
      </c>
      <c r="J112" s="7">
        <v>32</v>
      </c>
      <c r="K112" s="7">
        <v>6</v>
      </c>
      <c r="L112" s="7" t="s">
        <v>770</v>
      </c>
      <c r="M112" s="21" t="s">
        <v>37</v>
      </c>
    </row>
    <row r="113" spans="1:13" ht="18" customHeight="1">
      <c r="A113" s="7">
        <v>111</v>
      </c>
      <c r="B113" s="7">
        <v>47</v>
      </c>
      <c r="C113" s="7" t="s">
        <v>38</v>
      </c>
      <c r="D113" s="7" t="s">
        <v>190</v>
      </c>
      <c r="E113" s="7">
        <v>1</v>
      </c>
      <c r="F113" s="7">
        <v>2</v>
      </c>
      <c r="G113" s="7">
        <v>4</v>
      </c>
      <c r="H113" s="7">
        <v>8</v>
      </c>
      <c r="I113" s="7">
        <v>16</v>
      </c>
      <c r="J113" s="7">
        <v>32</v>
      </c>
      <c r="K113" s="7">
        <v>6</v>
      </c>
      <c r="L113" s="7" t="s">
        <v>771</v>
      </c>
      <c r="M113" s="21" t="s">
        <v>13</v>
      </c>
    </row>
    <row r="114" spans="1:13" ht="18" customHeight="1">
      <c r="A114" s="7">
        <v>112</v>
      </c>
      <c r="B114" s="7">
        <v>48</v>
      </c>
      <c r="C114" s="7" t="s">
        <v>38</v>
      </c>
      <c r="D114" s="7" t="s">
        <v>191</v>
      </c>
      <c r="E114" s="7">
        <v>1</v>
      </c>
      <c r="F114" s="7">
        <v>2</v>
      </c>
      <c r="G114" s="7">
        <v>4</v>
      </c>
      <c r="H114" s="7">
        <v>8</v>
      </c>
      <c r="I114" s="7">
        <v>16</v>
      </c>
      <c r="J114" s="7">
        <v>32</v>
      </c>
      <c r="K114" s="7">
        <v>6</v>
      </c>
      <c r="L114" s="7" t="s">
        <v>771</v>
      </c>
      <c r="M114" s="21" t="s">
        <v>192</v>
      </c>
    </row>
    <row r="115" spans="1:13" ht="18" customHeight="1">
      <c r="A115" s="7">
        <v>113</v>
      </c>
      <c r="B115" s="7">
        <v>49</v>
      </c>
      <c r="C115" s="7" t="s">
        <v>38</v>
      </c>
      <c r="D115" s="7" t="s">
        <v>193</v>
      </c>
      <c r="E115" s="7">
        <v>1</v>
      </c>
      <c r="F115" s="7">
        <v>2</v>
      </c>
      <c r="G115" s="7">
        <v>4</v>
      </c>
      <c r="H115" s="7">
        <v>8</v>
      </c>
      <c r="I115" s="7">
        <v>20</v>
      </c>
      <c r="J115" s="7">
        <v>36</v>
      </c>
      <c r="K115" s="7">
        <v>6</v>
      </c>
      <c r="L115" s="7" t="s">
        <v>772</v>
      </c>
      <c r="M115" s="21" t="s">
        <v>22</v>
      </c>
    </row>
    <row r="116" spans="1:13" ht="18" customHeight="1">
      <c r="A116" s="7">
        <v>114</v>
      </c>
      <c r="C116" s="7" t="s">
        <v>49</v>
      </c>
      <c r="D116" s="7" t="s">
        <v>194</v>
      </c>
      <c r="E116" s="7">
        <v>1</v>
      </c>
      <c r="F116" s="7">
        <v>1</v>
      </c>
      <c r="G116" s="7" t="s">
        <v>715</v>
      </c>
      <c r="H116" s="7" t="s">
        <v>715</v>
      </c>
      <c r="I116" s="7" t="s">
        <v>715</v>
      </c>
      <c r="J116" s="7">
        <v>3</v>
      </c>
      <c r="K116" s="7">
        <v>3</v>
      </c>
      <c r="L116" s="7" t="s">
        <v>773</v>
      </c>
      <c r="M116" s="21" t="s">
        <v>22</v>
      </c>
    </row>
    <row r="117" spans="1:13" ht="18" customHeight="1">
      <c r="A117" s="7">
        <v>115</v>
      </c>
      <c r="B117" s="7">
        <v>50</v>
      </c>
      <c r="C117" s="7" t="s">
        <v>38</v>
      </c>
      <c r="D117" s="7" t="s">
        <v>195</v>
      </c>
      <c r="E117" s="7">
        <v>1</v>
      </c>
      <c r="F117" s="7">
        <v>2</v>
      </c>
      <c r="G117" s="7">
        <v>4</v>
      </c>
      <c r="H117" s="7">
        <v>8</v>
      </c>
      <c r="I117" s="7">
        <v>20</v>
      </c>
      <c r="J117" s="7">
        <v>36</v>
      </c>
      <c r="K117" s="7">
        <v>6</v>
      </c>
      <c r="L117" s="7" t="s">
        <v>774</v>
      </c>
      <c r="M117" s="21" t="s">
        <v>93</v>
      </c>
    </row>
    <row r="118" spans="1:13" ht="18" customHeight="1">
      <c r="A118" s="7">
        <v>116</v>
      </c>
      <c r="C118" s="7" t="s">
        <v>46</v>
      </c>
      <c r="D118" s="7" t="s">
        <v>196</v>
      </c>
      <c r="E118" s="7">
        <v>1</v>
      </c>
      <c r="F118" s="7">
        <v>2</v>
      </c>
      <c r="G118" s="7">
        <v>4</v>
      </c>
      <c r="H118" s="7">
        <v>8</v>
      </c>
      <c r="I118" s="7">
        <v>16</v>
      </c>
      <c r="J118" s="7">
        <v>32</v>
      </c>
      <c r="K118" s="7">
        <v>6</v>
      </c>
      <c r="L118" s="7" t="s">
        <v>775</v>
      </c>
      <c r="M118" s="21" t="s">
        <v>197</v>
      </c>
    </row>
    <row r="119" spans="1:13" ht="18" customHeight="1">
      <c r="A119" s="7">
        <v>117</v>
      </c>
      <c r="B119" s="7">
        <v>51</v>
      </c>
      <c r="C119" s="7" t="s">
        <v>38</v>
      </c>
      <c r="D119" s="7" t="s">
        <v>198</v>
      </c>
      <c r="E119" s="7">
        <v>1</v>
      </c>
      <c r="F119" s="7">
        <v>2</v>
      </c>
      <c r="G119" s="7">
        <v>4</v>
      </c>
      <c r="H119" s="7">
        <v>8</v>
      </c>
      <c r="I119" s="7">
        <v>20</v>
      </c>
      <c r="J119" s="7">
        <v>36</v>
      </c>
      <c r="K119" s="7">
        <v>6</v>
      </c>
      <c r="L119" s="7" t="s">
        <v>774</v>
      </c>
      <c r="M119" s="21" t="s">
        <v>199</v>
      </c>
    </row>
    <row r="120" spans="1:13" ht="18" customHeight="1">
      <c r="A120" s="7">
        <v>118</v>
      </c>
      <c r="B120" s="7">
        <v>52</v>
      </c>
      <c r="C120" s="7" t="s">
        <v>38</v>
      </c>
      <c r="D120" s="7" t="s">
        <v>200</v>
      </c>
      <c r="E120" s="7">
        <v>1</v>
      </c>
      <c r="F120" s="7">
        <v>2</v>
      </c>
      <c r="G120" s="7">
        <v>4</v>
      </c>
      <c r="H120" s="7">
        <v>8</v>
      </c>
      <c r="I120" s="7">
        <v>20</v>
      </c>
      <c r="J120" s="7">
        <v>36</v>
      </c>
      <c r="K120" s="7">
        <v>6</v>
      </c>
      <c r="L120" s="7" t="s">
        <v>774</v>
      </c>
      <c r="M120" s="21" t="s">
        <v>91</v>
      </c>
    </row>
    <row r="121" spans="1:13" ht="18" customHeight="1">
      <c r="A121" s="7">
        <v>119</v>
      </c>
      <c r="C121" s="7" t="s">
        <v>46</v>
      </c>
      <c r="D121" s="7" t="s">
        <v>201</v>
      </c>
      <c r="E121" s="7" t="s">
        <v>715</v>
      </c>
      <c r="F121" s="7" t="s">
        <v>715</v>
      </c>
      <c r="G121" s="7" t="s">
        <v>715</v>
      </c>
      <c r="H121" s="7" t="s">
        <v>715</v>
      </c>
      <c r="I121" s="7" t="s">
        <v>715</v>
      </c>
      <c r="J121" s="7">
        <v>1</v>
      </c>
      <c r="K121" s="7">
        <v>1</v>
      </c>
      <c r="L121" s="7" t="s">
        <v>776</v>
      </c>
      <c r="M121" s="21" t="s">
        <v>37</v>
      </c>
    </row>
    <row r="122" spans="1:13" ht="18" customHeight="1">
      <c r="A122" s="7">
        <v>120</v>
      </c>
      <c r="B122" s="7">
        <v>53</v>
      </c>
      <c r="C122" s="7" t="s">
        <v>38</v>
      </c>
      <c r="D122" s="7" t="s">
        <v>202</v>
      </c>
      <c r="E122" s="7">
        <v>1</v>
      </c>
      <c r="F122" s="7">
        <v>2</v>
      </c>
      <c r="G122" s="7">
        <v>4</v>
      </c>
      <c r="H122" s="7">
        <v>8</v>
      </c>
      <c r="I122" s="7">
        <v>16</v>
      </c>
      <c r="J122" s="7">
        <v>32</v>
      </c>
      <c r="K122" s="7">
        <v>6</v>
      </c>
      <c r="L122" s="7" t="s">
        <v>777</v>
      </c>
      <c r="M122" s="21" t="s">
        <v>203</v>
      </c>
    </row>
    <row r="123" spans="1:13" ht="18" customHeight="1">
      <c r="A123" s="7">
        <v>121</v>
      </c>
      <c r="B123" s="7">
        <v>54</v>
      </c>
      <c r="C123" s="7" t="s">
        <v>38</v>
      </c>
      <c r="D123" s="7" t="s">
        <v>204</v>
      </c>
      <c r="E123" s="7">
        <v>1</v>
      </c>
      <c r="F123" s="7">
        <v>2</v>
      </c>
      <c r="G123" s="7">
        <v>4</v>
      </c>
      <c r="H123" s="7">
        <v>8</v>
      </c>
      <c r="I123" s="7">
        <v>16</v>
      </c>
      <c r="J123" s="7">
        <v>32</v>
      </c>
      <c r="K123" s="7">
        <v>6</v>
      </c>
      <c r="L123" s="7" t="s">
        <v>777</v>
      </c>
      <c r="M123" s="21" t="s">
        <v>20</v>
      </c>
    </row>
    <row r="124" spans="1:13" ht="18" customHeight="1">
      <c r="A124" s="7">
        <v>122</v>
      </c>
      <c r="B124" s="7">
        <v>55</v>
      </c>
      <c r="C124" s="7" t="s">
        <v>38</v>
      </c>
      <c r="D124" s="7" t="s">
        <v>205</v>
      </c>
      <c r="E124" s="7">
        <v>1</v>
      </c>
      <c r="F124" s="7">
        <v>2</v>
      </c>
      <c r="G124" s="7">
        <v>4</v>
      </c>
      <c r="H124" s="7">
        <v>7</v>
      </c>
      <c r="I124" s="7">
        <v>14</v>
      </c>
      <c r="J124" s="7">
        <v>29</v>
      </c>
      <c r="K124" s="7">
        <v>6</v>
      </c>
      <c r="L124" s="7" t="s">
        <v>777</v>
      </c>
      <c r="M124" s="21" t="s">
        <v>37</v>
      </c>
    </row>
    <row r="125" spans="1:13" ht="18" customHeight="1">
      <c r="A125" s="7">
        <v>123</v>
      </c>
      <c r="B125" s="7">
        <v>56</v>
      </c>
      <c r="C125" s="7" t="s">
        <v>38</v>
      </c>
      <c r="D125" s="7" t="s">
        <v>206</v>
      </c>
      <c r="E125" s="7">
        <v>1</v>
      </c>
      <c r="F125" s="7">
        <v>2</v>
      </c>
      <c r="G125" s="7">
        <v>4</v>
      </c>
      <c r="H125" s="7">
        <v>8</v>
      </c>
      <c r="I125" s="7">
        <v>16</v>
      </c>
      <c r="J125" s="7">
        <v>32</v>
      </c>
      <c r="K125" s="7">
        <v>6</v>
      </c>
      <c r="L125" s="7" t="s">
        <v>778</v>
      </c>
      <c r="M125" s="21" t="s">
        <v>207</v>
      </c>
    </row>
    <row r="126" spans="1:13" ht="18" customHeight="1">
      <c r="A126" s="7">
        <v>124</v>
      </c>
      <c r="B126" s="7">
        <v>57</v>
      </c>
      <c r="C126" s="7" t="s">
        <v>38</v>
      </c>
      <c r="D126" s="7" t="s">
        <v>208</v>
      </c>
      <c r="E126" s="7">
        <v>1</v>
      </c>
      <c r="F126" s="7">
        <v>2</v>
      </c>
      <c r="G126" s="7">
        <v>4</v>
      </c>
      <c r="H126" s="7">
        <v>8</v>
      </c>
      <c r="I126" s="7">
        <v>20</v>
      </c>
      <c r="J126" s="7">
        <v>36</v>
      </c>
      <c r="K126" s="7">
        <v>6</v>
      </c>
      <c r="L126" s="7" t="s">
        <v>778</v>
      </c>
      <c r="M126" s="21" t="s">
        <v>209</v>
      </c>
    </row>
    <row r="127" spans="1:13" ht="18" customHeight="1">
      <c r="A127" s="7">
        <v>125</v>
      </c>
      <c r="C127" s="7" t="s">
        <v>49</v>
      </c>
      <c r="D127" s="7" t="s">
        <v>210</v>
      </c>
      <c r="E127" s="7">
        <v>1</v>
      </c>
      <c r="F127" s="7">
        <v>1</v>
      </c>
      <c r="G127" s="7">
        <v>1</v>
      </c>
      <c r="H127" s="7">
        <v>1</v>
      </c>
      <c r="I127" s="7">
        <v>1</v>
      </c>
      <c r="J127" s="7">
        <v>6</v>
      </c>
      <c r="K127" s="7">
        <v>6</v>
      </c>
      <c r="L127" s="7" t="s">
        <v>779</v>
      </c>
      <c r="M127" s="21" t="s">
        <v>22</v>
      </c>
    </row>
    <row r="128" spans="1:13" ht="18" customHeight="1">
      <c r="A128" s="7">
        <v>126</v>
      </c>
      <c r="C128" s="7" t="s">
        <v>46</v>
      </c>
      <c r="D128" s="7" t="s">
        <v>211</v>
      </c>
      <c r="E128" s="7">
        <v>1</v>
      </c>
      <c r="F128" s="7">
        <v>2</v>
      </c>
      <c r="G128" s="7">
        <v>4</v>
      </c>
      <c r="H128" s="7">
        <v>8</v>
      </c>
      <c r="I128" s="7">
        <v>16</v>
      </c>
      <c r="J128" s="7">
        <v>32</v>
      </c>
      <c r="K128" s="7">
        <v>6</v>
      </c>
      <c r="L128" s="7" t="s">
        <v>780</v>
      </c>
      <c r="M128" s="21" t="s">
        <v>212</v>
      </c>
    </row>
    <row r="129" spans="1:13" ht="18" customHeight="1">
      <c r="A129" s="7">
        <v>127</v>
      </c>
      <c r="B129" s="7">
        <v>58</v>
      </c>
      <c r="C129" s="7" t="s">
        <v>38</v>
      </c>
      <c r="D129" s="7" t="s">
        <v>213</v>
      </c>
      <c r="E129" s="7">
        <v>1</v>
      </c>
      <c r="F129" s="7">
        <v>2</v>
      </c>
      <c r="G129" s="7">
        <v>4</v>
      </c>
      <c r="H129" s="7">
        <v>8</v>
      </c>
      <c r="I129" s="7">
        <v>20</v>
      </c>
      <c r="J129" s="7">
        <v>36</v>
      </c>
      <c r="K129" s="7">
        <v>6</v>
      </c>
      <c r="L129" s="7" t="s">
        <v>781</v>
      </c>
      <c r="M129" s="21" t="s">
        <v>214</v>
      </c>
    </row>
    <row r="130" spans="1:13" ht="18" customHeight="1">
      <c r="A130" s="7">
        <v>128</v>
      </c>
      <c r="B130" s="7">
        <v>59</v>
      </c>
      <c r="C130" s="7" t="s">
        <v>38</v>
      </c>
      <c r="D130" s="7" t="s">
        <v>215</v>
      </c>
      <c r="E130" s="7">
        <v>1</v>
      </c>
      <c r="F130" s="7">
        <v>2</v>
      </c>
      <c r="G130" s="7">
        <v>4</v>
      </c>
      <c r="H130" s="7">
        <v>8</v>
      </c>
      <c r="I130" s="7">
        <v>16</v>
      </c>
      <c r="J130" s="7">
        <v>32</v>
      </c>
      <c r="K130" s="7">
        <v>6</v>
      </c>
      <c r="L130" s="7" t="s">
        <v>782</v>
      </c>
      <c r="M130" s="21" t="s">
        <v>216</v>
      </c>
    </row>
    <row r="131" spans="1:13" ht="18" customHeight="1">
      <c r="A131" s="7">
        <v>129</v>
      </c>
      <c r="C131" s="7" t="s">
        <v>49</v>
      </c>
      <c r="D131" s="7" t="s">
        <v>217</v>
      </c>
      <c r="E131" s="7">
        <v>1</v>
      </c>
      <c r="F131" s="7">
        <v>1</v>
      </c>
      <c r="G131" s="7" t="s">
        <v>715</v>
      </c>
      <c r="H131" s="7" t="s">
        <v>715</v>
      </c>
      <c r="I131" s="7" t="s">
        <v>715</v>
      </c>
      <c r="J131" s="7">
        <v>3</v>
      </c>
      <c r="K131" s="7">
        <v>3</v>
      </c>
      <c r="L131" s="7" t="s">
        <v>783</v>
      </c>
      <c r="M131" s="21" t="s">
        <v>37</v>
      </c>
    </row>
    <row r="132" spans="1:13" ht="18" customHeight="1">
      <c r="A132" s="7">
        <v>130</v>
      </c>
      <c r="C132" s="7" t="s">
        <v>46</v>
      </c>
      <c r="D132" s="7" t="s">
        <v>218</v>
      </c>
      <c r="E132" s="7">
        <v>1</v>
      </c>
      <c r="F132" s="7">
        <v>2</v>
      </c>
      <c r="G132" s="7">
        <v>4</v>
      </c>
      <c r="H132" s="7">
        <v>8</v>
      </c>
      <c r="I132" s="7">
        <v>16</v>
      </c>
      <c r="J132" s="7">
        <v>32</v>
      </c>
      <c r="K132" s="7">
        <v>6</v>
      </c>
      <c r="L132" s="7" t="s">
        <v>780</v>
      </c>
      <c r="M132" s="21" t="s">
        <v>219</v>
      </c>
    </row>
    <row r="133" spans="1:13" ht="18" customHeight="1">
      <c r="A133" s="7">
        <v>131</v>
      </c>
      <c r="B133" s="7">
        <v>60</v>
      </c>
      <c r="C133" s="7" t="s">
        <v>38</v>
      </c>
      <c r="D133" s="7" t="s">
        <v>220</v>
      </c>
      <c r="E133" s="7">
        <v>1</v>
      </c>
      <c r="F133" s="7">
        <v>2</v>
      </c>
      <c r="G133" s="7">
        <v>4</v>
      </c>
      <c r="H133" s="7">
        <v>8</v>
      </c>
      <c r="I133" s="7">
        <v>16</v>
      </c>
      <c r="J133" s="7">
        <v>32</v>
      </c>
      <c r="K133" s="7">
        <v>6</v>
      </c>
      <c r="L133" s="7" t="s">
        <v>784</v>
      </c>
      <c r="M133" s="21" t="s">
        <v>22</v>
      </c>
    </row>
    <row r="134" spans="1:13" ht="18" customHeight="1">
      <c r="A134" s="7">
        <v>132</v>
      </c>
      <c r="B134" s="7">
        <v>61</v>
      </c>
      <c r="C134" s="7" t="s">
        <v>38</v>
      </c>
      <c r="D134" s="7" t="s">
        <v>221</v>
      </c>
      <c r="E134" s="7">
        <v>1</v>
      </c>
      <c r="F134" s="7">
        <v>2</v>
      </c>
      <c r="G134" s="7">
        <v>4</v>
      </c>
      <c r="H134" s="7">
        <v>8</v>
      </c>
      <c r="I134" s="7">
        <v>16</v>
      </c>
      <c r="J134" s="7">
        <v>32</v>
      </c>
      <c r="K134" s="7">
        <v>6</v>
      </c>
      <c r="L134" s="7" t="s">
        <v>784</v>
      </c>
      <c r="M134" s="21" t="s">
        <v>222</v>
      </c>
    </row>
    <row r="135" spans="1:13" ht="18" customHeight="1">
      <c r="A135" s="7">
        <v>133</v>
      </c>
      <c r="B135" s="7">
        <v>62</v>
      </c>
      <c r="C135" s="7" t="s">
        <v>38</v>
      </c>
      <c r="D135" s="7" t="s">
        <v>223</v>
      </c>
      <c r="E135" s="7">
        <v>1</v>
      </c>
      <c r="F135" s="7">
        <v>2</v>
      </c>
      <c r="G135" s="7">
        <v>4</v>
      </c>
      <c r="H135" s="7">
        <v>8</v>
      </c>
      <c r="I135" s="7">
        <v>16</v>
      </c>
      <c r="J135" s="7">
        <v>32</v>
      </c>
      <c r="K135" s="7">
        <v>6</v>
      </c>
      <c r="L135" s="7" t="s">
        <v>785</v>
      </c>
      <c r="M135" s="21" t="s">
        <v>37</v>
      </c>
    </row>
    <row r="136" spans="1:13" ht="18" customHeight="1">
      <c r="A136" s="7">
        <v>134</v>
      </c>
      <c r="C136" s="7" t="s">
        <v>46</v>
      </c>
      <c r="D136" s="7" t="s">
        <v>224</v>
      </c>
      <c r="E136" s="7">
        <v>1</v>
      </c>
      <c r="F136" s="7">
        <v>2</v>
      </c>
      <c r="G136" s="7">
        <v>4</v>
      </c>
      <c r="H136" s="7">
        <v>8</v>
      </c>
      <c r="I136" s="7">
        <v>16</v>
      </c>
      <c r="J136" s="7">
        <v>32</v>
      </c>
      <c r="K136" s="7">
        <v>6</v>
      </c>
      <c r="L136" s="7" t="s">
        <v>786</v>
      </c>
      <c r="M136" s="21" t="s">
        <v>22</v>
      </c>
    </row>
    <row r="137" spans="1:13" ht="18" customHeight="1">
      <c r="A137" s="7">
        <v>135</v>
      </c>
      <c r="C137" s="7" t="s">
        <v>46</v>
      </c>
      <c r="D137" s="7" t="s">
        <v>225</v>
      </c>
      <c r="E137" s="7">
        <v>1</v>
      </c>
      <c r="F137" s="7">
        <v>2</v>
      </c>
      <c r="G137" s="7">
        <v>4</v>
      </c>
      <c r="H137" s="7">
        <v>8</v>
      </c>
      <c r="I137" s="7">
        <v>20</v>
      </c>
      <c r="J137" s="7">
        <v>36</v>
      </c>
      <c r="K137" s="7">
        <v>6</v>
      </c>
      <c r="L137" s="7" t="s">
        <v>787</v>
      </c>
      <c r="M137" s="21" t="s">
        <v>88</v>
      </c>
    </row>
    <row r="138" spans="1:13" ht="18" customHeight="1">
      <c r="A138" s="7">
        <v>136</v>
      </c>
      <c r="C138" s="7" t="s">
        <v>46</v>
      </c>
      <c r="D138" s="7" t="s">
        <v>226</v>
      </c>
      <c r="E138" s="7">
        <v>1</v>
      </c>
      <c r="F138" s="7">
        <v>2</v>
      </c>
      <c r="G138" s="7">
        <v>4</v>
      </c>
      <c r="H138" s="7">
        <v>8</v>
      </c>
      <c r="I138" s="7">
        <v>16</v>
      </c>
      <c r="J138" s="7">
        <v>32</v>
      </c>
      <c r="K138" s="7">
        <v>6</v>
      </c>
      <c r="L138" s="7" t="s">
        <v>787</v>
      </c>
      <c r="M138" s="22" t="s">
        <v>227</v>
      </c>
    </row>
    <row r="139" spans="1:13" ht="18" customHeight="1">
      <c r="A139" s="7">
        <v>137</v>
      </c>
      <c r="C139" s="7" t="s">
        <v>46</v>
      </c>
      <c r="D139" s="7" t="s">
        <v>228</v>
      </c>
      <c r="E139" s="7">
        <v>1</v>
      </c>
      <c r="F139" s="7">
        <v>2</v>
      </c>
      <c r="G139" s="7">
        <v>4</v>
      </c>
      <c r="H139" s="7">
        <v>8</v>
      </c>
      <c r="I139" s="7">
        <v>20</v>
      </c>
      <c r="J139" s="7">
        <v>36</v>
      </c>
      <c r="K139" s="7">
        <v>6</v>
      </c>
      <c r="L139" s="7" t="s">
        <v>788</v>
      </c>
      <c r="M139" s="21" t="s">
        <v>13</v>
      </c>
    </row>
    <row r="140" spans="1:13" ht="18" customHeight="1">
      <c r="A140" s="7">
        <v>138</v>
      </c>
      <c r="B140" s="7">
        <v>63</v>
      </c>
      <c r="C140" s="7" t="s">
        <v>38</v>
      </c>
      <c r="D140" s="7" t="s">
        <v>229</v>
      </c>
      <c r="E140" s="7">
        <v>1</v>
      </c>
      <c r="F140" s="7">
        <v>2</v>
      </c>
      <c r="G140" s="7">
        <v>4</v>
      </c>
      <c r="H140" s="7">
        <v>8</v>
      </c>
      <c r="I140" s="7">
        <v>20</v>
      </c>
      <c r="J140" s="7">
        <v>36</v>
      </c>
      <c r="K140" s="7">
        <v>6</v>
      </c>
      <c r="L140" s="7" t="s">
        <v>789</v>
      </c>
      <c r="M140" s="21" t="s">
        <v>37</v>
      </c>
    </row>
    <row r="141" spans="1:13" ht="18" customHeight="1">
      <c r="A141" s="7">
        <v>139</v>
      </c>
      <c r="B141" s="7">
        <v>64</v>
      </c>
      <c r="C141" s="7" t="s">
        <v>38</v>
      </c>
      <c r="D141" s="7" t="s">
        <v>230</v>
      </c>
      <c r="E141" s="7">
        <v>1</v>
      </c>
      <c r="F141" s="7">
        <v>2</v>
      </c>
      <c r="G141" s="7">
        <v>4</v>
      </c>
      <c r="H141" s="7">
        <v>8</v>
      </c>
      <c r="I141" s="7">
        <v>20</v>
      </c>
      <c r="J141" s="7">
        <v>36</v>
      </c>
      <c r="K141" s="7">
        <v>6</v>
      </c>
      <c r="L141" s="7" t="s">
        <v>789</v>
      </c>
      <c r="M141" s="21" t="s">
        <v>231</v>
      </c>
    </row>
    <row r="142" spans="1:13" ht="18" customHeight="1">
      <c r="A142" s="7">
        <v>140</v>
      </c>
      <c r="B142" s="7">
        <v>65</v>
      </c>
      <c r="C142" s="7" t="s">
        <v>38</v>
      </c>
      <c r="D142" s="7" t="s">
        <v>232</v>
      </c>
      <c r="E142" s="7">
        <v>1</v>
      </c>
      <c r="F142" s="7">
        <v>2</v>
      </c>
      <c r="G142" s="7">
        <v>4</v>
      </c>
      <c r="H142" s="7">
        <v>8</v>
      </c>
      <c r="I142" s="7">
        <v>20</v>
      </c>
      <c r="J142" s="7">
        <v>36</v>
      </c>
      <c r="K142" s="7">
        <v>6</v>
      </c>
      <c r="L142" s="7" t="s">
        <v>789</v>
      </c>
      <c r="M142" s="21" t="s">
        <v>57</v>
      </c>
    </row>
    <row r="143" spans="1:13" ht="18" customHeight="1">
      <c r="A143" s="7">
        <v>141</v>
      </c>
      <c r="C143" s="7" t="s">
        <v>49</v>
      </c>
      <c r="D143" s="7" t="s">
        <v>233</v>
      </c>
      <c r="E143" s="7">
        <v>1</v>
      </c>
      <c r="F143" s="7">
        <v>1</v>
      </c>
      <c r="G143" s="7" t="s">
        <v>715</v>
      </c>
      <c r="H143" s="7" t="s">
        <v>715</v>
      </c>
      <c r="I143" s="7" t="s">
        <v>715</v>
      </c>
      <c r="J143" s="7">
        <v>3</v>
      </c>
      <c r="K143" s="7">
        <v>3</v>
      </c>
      <c r="L143" s="7" t="s">
        <v>790</v>
      </c>
      <c r="M143" s="21" t="s">
        <v>20</v>
      </c>
    </row>
    <row r="144" spans="1:13" ht="18" customHeight="1">
      <c r="A144" s="7">
        <v>142</v>
      </c>
      <c r="C144" s="7" t="s">
        <v>46</v>
      </c>
      <c r="D144" s="7" t="s">
        <v>234</v>
      </c>
      <c r="E144" s="7">
        <v>1</v>
      </c>
      <c r="F144" s="7">
        <v>2</v>
      </c>
      <c r="G144" s="7">
        <v>4</v>
      </c>
      <c r="H144" s="7">
        <v>8</v>
      </c>
      <c r="I144" s="7">
        <v>20</v>
      </c>
      <c r="J144" s="7">
        <v>36</v>
      </c>
      <c r="K144" s="7">
        <v>6</v>
      </c>
      <c r="L144" s="7" t="s">
        <v>791</v>
      </c>
      <c r="M144" s="21" t="s">
        <v>235</v>
      </c>
    </row>
    <row r="145" spans="1:13" ht="18" customHeight="1">
      <c r="A145" s="7">
        <v>143</v>
      </c>
      <c r="C145" s="7" t="s">
        <v>46</v>
      </c>
      <c r="D145" s="7" t="s">
        <v>236</v>
      </c>
      <c r="E145" s="7">
        <v>1</v>
      </c>
      <c r="F145" s="7">
        <v>2</v>
      </c>
      <c r="G145" s="7">
        <v>4</v>
      </c>
      <c r="H145" s="7">
        <v>8</v>
      </c>
      <c r="I145" s="7">
        <v>16</v>
      </c>
      <c r="J145" s="7">
        <v>32</v>
      </c>
      <c r="K145" s="7">
        <v>6</v>
      </c>
      <c r="L145" s="7" t="s">
        <v>791</v>
      </c>
      <c r="M145" s="21" t="s">
        <v>237</v>
      </c>
    </row>
    <row r="146" spans="1:13" ht="18" customHeight="1">
      <c r="A146" s="7">
        <v>144</v>
      </c>
      <c r="C146" s="7" t="s">
        <v>46</v>
      </c>
      <c r="D146" s="7" t="s">
        <v>238</v>
      </c>
      <c r="E146" s="7">
        <v>1</v>
      </c>
      <c r="F146" s="7">
        <v>2</v>
      </c>
      <c r="G146" s="7">
        <v>4</v>
      </c>
      <c r="H146" s="7">
        <v>8</v>
      </c>
      <c r="I146" s="7">
        <v>16</v>
      </c>
      <c r="J146" s="7">
        <v>32</v>
      </c>
      <c r="K146" s="7">
        <v>6</v>
      </c>
      <c r="L146" s="7" t="s">
        <v>792</v>
      </c>
      <c r="M146" s="21" t="s">
        <v>68</v>
      </c>
    </row>
    <row r="147" spans="1:13" ht="18" customHeight="1">
      <c r="A147" s="7">
        <v>145</v>
      </c>
      <c r="C147" s="7" t="s">
        <v>46</v>
      </c>
      <c r="D147" s="7" t="s">
        <v>239</v>
      </c>
      <c r="E147" s="7">
        <v>1</v>
      </c>
      <c r="F147" s="7">
        <v>2</v>
      </c>
      <c r="G147" s="7">
        <v>4</v>
      </c>
      <c r="H147" s="7">
        <v>7</v>
      </c>
      <c r="I147" s="7">
        <v>13</v>
      </c>
      <c r="J147" s="7">
        <v>28</v>
      </c>
      <c r="K147" s="7">
        <v>6</v>
      </c>
      <c r="L147" s="7" t="s">
        <v>792</v>
      </c>
      <c r="M147" s="21" t="s">
        <v>20</v>
      </c>
    </row>
    <row r="148" spans="1:13" ht="18" customHeight="1">
      <c r="A148" s="7">
        <v>146</v>
      </c>
      <c r="C148" s="7" t="s">
        <v>46</v>
      </c>
      <c r="D148" s="7" t="s">
        <v>240</v>
      </c>
      <c r="E148" s="7">
        <v>1</v>
      </c>
      <c r="F148" s="7">
        <v>2</v>
      </c>
      <c r="G148" s="7">
        <v>4</v>
      </c>
      <c r="H148" s="7">
        <v>8</v>
      </c>
      <c r="I148" s="7">
        <v>20</v>
      </c>
      <c r="J148" s="7">
        <v>36</v>
      </c>
      <c r="K148" s="7">
        <v>6</v>
      </c>
      <c r="L148" s="7" t="s">
        <v>792</v>
      </c>
      <c r="M148" s="21" t="s">
        <v>37</v>
      </c>
    </row>
    <row r="149" spans="1:13" ht="18" customHeight="1">
      <c r="A149" s="7">
        <v>147</v>
      </c>
      <c r="C149" s="7" t="s">
        <v>46</v>
      </c>
      <c r="D149" s="7" t="s">
        <v>241</v>
      </c>
      <c r="E149" s="7">
        <v>1</v>
      </c>
      <c r="F149" s="7">
        <v>2</v>
      </c>
      <c r="G149" s="7">
        <v>4</v>
      </c>
      <c r="H149" s="7">
        <v>8</v>
      </c>
      <c r="I149" s="7">
        <v>20</v>
      </c>
      <c r="J149" s="7">
        <v>36</v>
      </c>
      <c r="K149" s="7">
        <v>6</v>
      </c>
      <c r="L149" s="7" t="s">
        <v>793</v>
      </c>
      <c r="M149" s="21" t="s">
        <v>172</v>
      </c>
    </row>
    <row r="150" spans="1:13" ht="18" customHeight="1">
      <c r="A150" s="7">
        <v>148</v>
      </c>
      <c r="C150" s="7" t="s">
        <v>46</v>
      </c>
      <c r="D150" s="7" t="s">
        <v>242</v>
      </c>
      <c r="E150" s="7">
        <v>1</v>
      </c>
      <c r="F150" s="7">
        <v>2</v>
      </c>
      <c r="G150" s="7">
        <v>4</v>
      </c>
      <c r="H150" s="7">
        <v>8</v>
      </c>
      <c r="I150" s="7">
        <v>20</v>
      </c>
      <c r="J150" s="7">
        <v>36</v>
      </c>
      <c r="K150" s="7">
        <v>6</v>
      </c>
      <c r="L150" s="7" t="s">
        <v>794</v>
      </c>
      <c r="M150" s="21" t="s">
        <v>203</v>
      </c>
    </row>
    <row r="151" spans="1:13" ht="18" customHeight="1">
      <c r="A151" s="7">
        <v>149</v>
      </c>
      <c r="C151" s="7" t="s">
        <v>46</v>
      </c>
      <c r="D151" s="7" t="s">
        <v>243</v>
      </c>
      <c r="E151" s="7">
        <v>1</v>
      </c>
      <c r="F151" s="7">
        <v>2</v>
      </c>
      <c r="G151" s="7">
        <v>4</v>
      </c>
      <c r="H151" s="7">
        <v>8</v>
      </c>
      <c r="I151" s="7">
        <v>20</v>
      </c>
      <c r="J151" s="7">
        <v>36</v>
      </c>
      <c r="K151" s="7">
        <v>6</v>
      </c>
      <c r="L151" s="7" t="s">
        <v>794</v>
      </c>
      <c r="M151" s="21" t="s">
        <v>22</v>
      </c>
    </row>
    <row r="152" spans="1:13" ht="18" customHeight="1">
      <c r="A152" s="7">
        <v>150</v>
      </c>
      <c r="C152" s="7" t="s">
        <v>46</v>
      </c>
      <c r="D152" s="7" t="s">
        <v>244</v>
      </c>
      <c r="E152" s="7">
        <v>1</v>
      </c>
      <c r="F152" s="7">
        <v>2</v>
      </c>
      <c r="G152" s="7">
        <v>4</v>
      </c>
      <c r="H152" s="7">
        <v>7</v>
      </c>
      <c r="I152" s="7">
        <v>14</v>
      </c>
      <c r="J152" s="7">
        <v>29</v>
      </c>
      <c r="K152" s="7">
        <v>6</v>
      </c>
      <c r="L152" s="7" t="s">
        <v>793</v>
      </c>
      <c r="M152" s="21" t="s">
        <v>245</v>
      </c>
    </row>
    <row r="153" spans="1:13" ht="18" customHeight="1">
      <c r="A153" s="7">
        <v>151</v>
      </c>
      <c r="C153" s="7" t="s">
        <v>49</v>
      </c>
      <c r="D153" s="7" t="s">
        <v>246</v>
      </c>
      <c r="E153" s="7">
        <v>1</v>
      </c>
      <c r="F153" s="7">
        <v>1</v>
      </c>
      <c r="G153" s="7" t="s">
        <v>715</v>
      </c>
      <c r="H153" s="7" t="s">
        <v>715</v>
      </c>
      <c r="I153" s="7" t="s">
        <v>715</v>
      </c>
      <c r="J153" s="7">
        <v>3</v>
      </c>
      <c r="K153" s="7">
        <v>3</v>
      </c>
      <c r="L153" s="7" t="s">
        <v>795</v>
      </c>
      <c r="M153" s="21" t="s">
        <v>48</v>
      </c>
    </row>
    <row r="154" spans="1:13" ht="18" customHeight="1">
      <c r="A154" s="7">
        <v>152</v>
      </c>
      <c r="C154" s="7" t="s">
        <v>46</v>
      </c>
      <c r="D154" s="7" t="s">
        <v>247</v>
      </c>
      <c r="E154" s="7">
        <v>2</v>
      </c>
      <c r="F154" s="7">
        <v>3</v>
      </c>
      <c r="G154" s="7">
        <v>3</v>
      </c>
      <c r="H154" s="7">
        <v>3</v>
      </c>
      <c r="I154" s="7">
        <v>3</v>
      </c>
      <c r="J154" s="7">
        <v>15</v>
      </c>
      <c r="K154" s="7">
        <v>6</v>
      </c>
      <c r="L154" s="7" t="s">
        <v>796</v>
      </c>
      <c r="M154" s="21" t="s">
        <v>248</v>
      </c>
    </row>
    <row r="155" spans="1:13" ht="18" customHeight="1">
      <c r="A155" s="7">
        <v>153</v>
      </c>
      <c r="C155" s="7" t="s">
        <v>46</v>
      </c>
      <c r="D155" s="7" t="s">
        <v>249</v>
      </c>
      <c r="E155" s="7">
        <v>1</v>
      </c>
      <c r="F155" s="7">
        <v>2</v>
      </c>
      <c r="G155" s="7">
        <v>4</v>
      </c>
      <c r="H155" s="7">
        <v>8</v>
      </c>
      <c r="I155" s="7">
        <v>14</v>
      </c>
      <c r="J155" s="7">
        <v>30</v>
      </c>
      <c r="K155" s="7">
        <v>6</v>
      </c>
      <c r="L155" s="7" t="s">
        <v>797</v>
      </c>
      <c r="M155" s="21" t="s">
        <v>22</v>
      </c>
    </row>
    <row r="156" spans="1:13" ht="18" customHeight="1">
      <c r="A156" s="7">
        <v>154</v>
      </c>
      <c r="C156" s="7" t="s">
        <v>46</v>
      </c>
      <c r="D156" s="7" t="s">
        <v>250</v>
      </c>
      <c r="E156" s="7">
        <v>1</v>
      </c>
      <c r="F156" s="7">
        <v>2</v>
      </c>
      <c r="G156" s="7">
        <v>4</v>
      </c>
      <c r="H156" s="7">
        <v>8</v>
      </c>
      <c r="I156" s="7">
        <v>20</v>
      </c>
      <c r="J156" s="7">
        <v>36</v>
      </c>
      <c r="K156" s="7">
        <v>6</v>
      </c>
      <c r="L156" s="7" t="s">
        <v>797</v>
      </c>
      <c r="M156" s="21" t="s">
        <v>22</v>
      </c>
    </row>
    <row r="157" spans="1:13" ht="18" customHeight="1">
      <c r="A157" s="7">
        <v>155</v>
      </c>
      <c r="C157" s="7" t="s">
        <v>46</v>
      </c>
      <c r="D157" s="7" t="s">
        <v>251</v>
      </c>
      <c r="E157" s="7">
        <v>1</v>
      </c>
      <c r="F157" s="7">
        <v>2</v>
      </c>
      <c r="G157" s="7">
        <v>4</v>
      </c>
      <c r="H157" s="7">
        <v>7</v>
      </c>
      <c r="I157" s="7">
        <v>14</v>
      </c>
      <c r="J157" s="7">
        <v>29</v>
      </c>
      <c r="K157" s="7">
        <v>6</v>
      </c>
      <c r="L157" s="7" t="s">
        <v>798</v>
      </c>
      <c r="M157" s="21" t="s">
        <v>20</v>
      </c>
    </row>
    <row r="158" spans="1:13" ht="18" customHeight="1">
      <c r="A158" s="7">
        <v>156</v>
      </c>
      <c r="C158" s="7" t="s">
        <v>46</v>
      </c>
      <c r="D158" s="7" t="s">
        <v>252</v>
      </c>
      <c r="E158" s="7">
        <v>1</v>
      </c>
      <c r="F158" s="7">
        <v>2</v>
      </c>
      <c r="G158" s="7">
        <v>4</v>
      </c>
      <c r="H158" s="7">
        <v>7</v>
      </c>
      <c r="I158" s="7">
        <v>14</v>
      </c>
      <c r="J158" s="7">
        <v>29</v>
      </c>
      <c r="K158" s="7">
        <v>6</v>
      </c>
      <c r="L158" s="7" t="s">
        <v>798</v>
      </c>
      <c r="M158" s="21" t="s">
        <v>253</v>
      </c>
    </row>
    <row r="159" spans="1:13" ht="18" customHeight="1">
      <c r="A159" s="7">
        <v>157</v>
      </c>
      <c r="C159" s="7" t="s">
        <v>46</v>
      </c>
      <c r="D159" s="7" t="s">
        <v>254</v>
      </c>
      <c r="E159" s="7">
        <v>1</v>
      </c>
      <c r="F159" s="7">
        <v>2</v>
      </c>
      <c r="G159" s="7">
        <v>4</v>
      </c>
      <c r="H159" s="7">
        <v>8</v>
      </c>
      <c r="I159" s="7">
        <v>20</v>
      </c>
      <c r="J159" s="7">
        <v>36</v>
      </c>
      <c r="K159" s="7">
        <v>6</v>
      </c>
      <c r="L159" s="7" t="s">
        <v>799</v>
      </c>
      <c r="M159" s="21" t="s">
        <v>255</v>
      </c>
    </row>
    <row r="160" spans="1:13" ht="18" customHeight="1">
      <c r="A160" s="7">
        <v>158</v>
      </c>
      <c r="C160" s="7" t="s">
        <v>46</v>
      </c>
      <c r="D160" s="7" t="s">
        <v>256</v>
      </c>
      <c r="E160" s="7">
        <v>1</v>
      </c>
      <c r="F160" s="7">
        <v>2</v>
      </c>
      <c r="G160" s="7">
        <v>4</v>
      </c>
      <c r="H160" s="7">
        <v>8</v>
      </c>
      <c r="I160" s="7">
        <v>16</v>
      </c>
      <c r="J160" s="7">
        <v>32</v>
      </c>
      <c r="K160" s="7">
        <v>6</v>
      </c>
      <c r="L160" s="7" t="s">
        <v>799</v>
      </c>
      <c r="M160" s="21" t="s">
        <v>20</v>
      </c>
    </row>
    <row r="161" spans="1:13" ht="18" customHeight="1">
      <c r="A161" s="7">
        <v>159</v>
      </c>
      <c r="C161" s="7" t="s">
        <v>46</v>
      </c>
      <c r="D161" s="7" t="s">
        <v>257</v>
      </c>
      <c r="E161" s="7">
        <v>1</v>
      </c>
      <c r="F161" s="7">
        <v>2</v>
      </c>
      <c r="G161" s="7">
        <v>4</v>
      </c>
      <c r="H161" s="7">
        <v>8</v>
      </c>
      <c r="I161" s="7">
        <v>16</v>
      </c>
      <c r="J161" s="7">
        <v>32</v>
      </c>
      <c r="K161" s="7">
        <v>6</v>
      </c>
      <c r="L161" s="7" t="s">
        <v>799</v>
      </c>
      <c r="M161" s="21" t="s">
        <v>222</v>
      </c>
    </row>
    <row r="162" spans="1:13" ht="18" customHeight="1">
      <c r="A162" s="7">
        <v>160</v>
      </c>
      <c r="C162" s="7" t="s">
        <v>49</v>
      </c>
      <c r="D162" s="7" t="s">
        <v>258</v>
      </c>
      <c r="E162" s="7">
        <v>1</v>
      </c>
      <c r="F162" s="7">
        <v>1</v>
      </c>
      <c r="G162" s="7" t="s">
        <v>715</v>
      </c>
      <c r="H162" s="7" t="s">
        <v>715</v>
      </c>
      <c r="I162" s="7" t="s">
        <v>715</v>
      </c>
      <c r="J162" s="7">
        <v>3</v>
      </c>
      <c r="K162" s="7">
        <v>3</v>
      </c>
      <c r="L162" s="7" t="s">
        <v>800</v>
      </c>
      <c r="M162" s="21" t="s">
        <v>259</v>
      </c>
    </row>
    <row r="163" spans="1:13" ht="18" customHeight="1">
      <c r="A163" s="7">
        <v>161</v>
      </c>
      <c r="C163" s="7" t="s">
        <v>46</v>
      </c>
      <c r="D163" s="7" t="s">
        <v>260</v>
      </c>
      <c r="E163" s="7">
        <v>1</v>
      </c>
      <c r="F163" s="7">
        <v>2</v>
      </c>
      <c r="G163" s="7">
        <v>4</v>
      </c>
      <c r="H163" s="7">
        <v>8</v>
      </c>
      <c r="I163" s="7">
        <v>20</v>
      </c>
      <c r="J163" s="7">
        <v>36</v>
      </c>
      <c r="K163" s="7">
        <v>6</v>
      </c>
      <c r="L163" s="7" t="s">
        <v>801</v>
      </c>
      <c r="M163" s="21" t="s">
        <v>261</v>
      </c>
    </row>
    <row r="164" spans="1:13" ht="18" customHeight="1">
      <c r="A164" s="7">
        <v>162</v>
      </c>
      <c r="C164" s="7" t="s">
        <v>46</v>
      </c>
      <c r="D164" s="7" t="s">
        <v>262</v>
      </c>
      <c r="E164" s="7">
        <v>1</v>
      </c>
      <c r="F164" s="7">
        <v>2</v>
      </c>
      <c r="G164" s="7">
        <v>4</v>
      </c>
      <c r="H164" s="7">
        <v>7</v>
      </c>
      <c r="I164" s="7">
        <v>14</v>
      </c>
      <c r="J164" s="7">
        <v>29</v>
      </c>
      <c r="K164" s="7">
        <v>6</v>
      </c>
      <c r="L164" s="7" t="s">
        <v>801</v>
      </c>
      <c r="M164" s="21" t="s">
        <v>263</v>
      </c>
    </row>
    <row r="165" spans="1:13" ht="18" customHeight="1">
      <c r="A165" s="7">
        <v>163</v>
      </c>
      <c r="C165" s="7" t="s">
        <v>46</v>
      </c>
      <c r="D165" s="7" t="s">
        <v>264</v>
      </c>
      <c r="E165" s="7">
        <v>1</v>
      </c>
      <c r="F165" s="7">
        <v>2</v>
      </c>
      <c r="G165" s="7">
        <v>4</v>
      </c>
      <c r="H165" s="7">
        <v>7</v>
      </c>
      <c r="I165" s="7">
        <v>14</v>
      </c>
      <c r="J165" s="7">
        <v>29</v>
      </c>
      <c r="K165" s="7">
        <v>6</v>
      </c>
      <c r="L165" s="7" t="s">
        <v>802</v>
      </c>
      <c r="M165" s="21" t="s">
        <v>265</v>
      </c>
    </row>
    <row r="166" spans="1:13" ht="18" customHeight="1">
      <c r="A166" s="7">
        <v>164</v>
      </c>
      <c r="C166" s="7" t="s">
        <v>46</v>
      </c>
      <c r="D166" s="7" t="s">
        <v>266</v>
      </c>
      <c r="E166" s="7">
        <v>1</v>
      </c>
      <c r="F166" s="7">
        <v>2</v>
      </c>
      <c r="G166" s="7">
        <v>4</v>
      </c>
      <c r="H166" s="7">
        <v>7</v>
      </c>
      <c r="I166" s="7">
        <v>14</v>
      </c>
      <c r="J166" s="7">
        <v>29</v>
      </c>
      <c r="K166" s="7">
        <v>6</v>
      </c>
      <c r="L166" s="7" t="s">
        <v>802</v>
      </c>
      <c r="M166" s="21" t="s">
        <v>22</v>
      </c>
    </row>
    <row r="167" spans="1:13" ht="18" customHeight="1">
      <c r="A167" s="7">
        <v>165</v>
      </c>
      <c r="C167" s="7" t="s">
        <v>46</v>
      </c>
      <c r="D167" s="7" t="s">
        <v>267</v>
      </c>
      <c r="E167" s="7">
        <v>1</v>
      </c>
      <c r="F167" s="7">
        <v>2</v>
      </c>
      <c r="G167" s="7">
        <v>4</v>
      </c>
      <c r="H167" s="7">
        <v>7</v>
      </c>
      <c r="I167" s="7">
        <v>14</v>
      </c>
      <c r="J167" s="7">
        <v>29</v>
      </c>
      <c r="K167" s="7">
        <v>6</v>
      </c>
      <c r="L167" s="7" t="s">
        <v>803</v>
      </c>
      <c r="M167" s="21" t="s">
        <v>268</v>
      </c>
    </row>
    <row r="168" spans="1:13" ht="18" customHeight="1">
      <c r="A168" s="7">
        <v>166</v>
      </c>
      <c r="B168" s="7">
        <v>66</v>
      </c>
      <c r="C168" s="7" t="s">
        <v>38</v>
      </c>
      <c r="D168" s="7" t="s">
        <v>269</v>
      </c>
      <c r="E168" s="7">
        <v>1</v>
      </c>
      <c r="F168" s="7">
        <v>2</v>
      </c>
      <c r="G168" s="7">
        <v>4</v>
      </c>
      <c r="H168" s="7">
        <v>7</v>
      </c>
      <c r="I168" s="7">
        <v>14</v>
      </c>
      <c r="J168" s="7">
        <v>29</v>
      </c>
      <c r="K168" s="7">
        <v>6</v>
      </c>
      <c r="L168" s="7" t="s">
        <v>804</v>
      </c>
      <c r="M168" s="21" t="s">
        <v>270</v>
      </c>
    </row>
    <row r="169" spans="1:13" ht="18" customHeight="1">
      <c r="A169" s="7">
        <v>167</v>
      </c>
      <c r="B169" s="7">
        <v>67</v>
      </c>
      <c r="C169" s="7" t="s">
        <v>38</v>
      </c>
      <c r="D169" s="7" t="s">
        <v>271</v>
      </c>
      <c r="E169" s="7">
        <v>1</v>
      </c>
      <c r="F169" s="7">
        <v>2</v>
      </c>
      <c r="G169" s="7">
        <v>4</v>
      </c>
      <c r="H169" s="7">
        <v>7</v>
      </c>
      <c r="I169" s="7">
        <v>14</v>
      </c>
      <c r="J169" s="7">
        <v>29</v>
      </c>
      <c r="K169" s="7">
        <v>6</v>
      </c>
      <c r="L169" s="7" t="s">
        <v>804</v>
      </c>
      <c r="M169" s="21" t="s">
        <v>41</v>
      </c>
    </row>
    <row r="170" spans="1:13" ht="18" customHeight="1">
      <c r="A170" s="7">
        <v>168</v>
      </c>
      <c r="C170" s="7" t="s">
        <v>46</v>
      </c>
      <c r="D170" s="7" t="s">
        <v>272</v>
      </c>
      <c r="E170" s="7">
        <v>1</v>
      </c>
      <c r="F170" s="7">
        <v>2</v>
      </c>
      <c r="G170" s="7">
        <v>4</v>
      </c>
      <c r="H170" s="7">
        <v>8</v>
      </c>
      <c r="I170" s="7">
        <v>20</v>
      </c>
      <c r="J170" s="7">
        <v>36</v>
      </c>
      <c r="K170" s="7">
        <v>6</v>
      </c>
      <c r="L170" s="7" t="s">
        <v>805</v>
      </c>
      <c r="M170" s="21" t="s">
        <v>273</v>
      </c>
    </row>
    <row r="171" spans="1:13" ht="18" customHeight="1">
      <c r="A171" s="7">
        <v>169</v>
      </c>
      <c r="B171" s="7">
        <v>68</v>
      </c>
      <c r="C171" s="7" t="s">
        <v>38</v>
      </c>
      <c r="D171" s="7" t="s">
        <v>274</v>
      </c>
      <c r="E171" s="7">
        <v>1</v>
      </c>
      <c r="F171" s="7">
        <v>2</v>
      </c>
      <c r="G171" s="7">
        <v>4</v>
      </c>
      <c r="H171" s="7">
        <v>7</v>
      </c>
      <c r="I171" s="7">
        <v>14</v>
      </c>
      <c r="J171" s="7">
        <v>29</v>
      </c>
      <c r="K171" s="7">
        <v>6</v>
      </c>
      <c r="L171" s="7" t="s">
        <v>806</v>
      </c>
      <c r="M171" s="21" t="s">
        <v>22</v>
      </c>
    </row>
    <row r="172" spans="1:13" ht="18" customHeight="1">
      <c r="A172" s="7">
        <v>170</v>
      </c>
      <c r="B172" s="7">
        <v>69</v>
      </c>
      <c r="C172" s="7" t="s">
        <v>38</v>
      </c>
      <c r="D172" s="7" t="s">
        <v>275</v>
      </c>
      <c r="E172" s="7">
        <v>1</v>
      </c>
      <c r="F172" s="7">
        <v>2</v>
      </c>
      <c r="G172" s="7">
        <v>4</v>
      </c>
      <c r="H172" s="7">
        <v>8</v>
      </c>
      <c r="I172" s="7">
        <v>20</v>
      </c>
      <c r="J172" s="7">
        <v>36</v>
      </c>
      <c r="K172" s="7">
        <v>6</v>
      </c>
      <c r="L172" s="7" t="s">
        <v>807</v>
      </c>
      <c r="M172" s="21" t="s">
        <v>62</v>
      </c>
    </row>
    <row r="173" spans="1:13" ht="18" customHeight="1">
      <c r="A173" s="7">
        <v>171</v>
      </c>
      <c r="C173" s="7" t="s">
        <v>49</v>
      </c>
      <c r="D173" s="7" t="s">
        <v>276</v>
      </c>
      <c r="E173" s="7">
        <v>1</v>
      </c>
      <c r="F173" s="7">
        <v>1</v>
      </c>
      <c r="G173" s="7">
        <v>1</v>
      </c>
      <c r="H173" s="7">
        <v>1</v>
      </c>
      <c r="I173" s="7">
        <v>1</v>
      </c>
      <c r="J173" s="7">
        <v>6</v>
      </c>
      <c r="K173" s="7">
        <v>6</v>
      </c>
      <c r="L173" s="7" t="s">
        <v>808</v>
      </c>
      <c r="M173" s="21" t="s">
        <v>176</v>
      </c>
    </row>
    <row r="174" spans="1:13" ht="18" customHeight="1">
      <c r="A174" s="7">
        <v>172</v>
      </c>
      <c r="B174" s="7">
        <v>70</v>
      </c>
      <c r="C174" s="7" t="s">
        <v>38</v>
      </c>
      <c r="D174" s="7" t="s">
        <v>277</v>
      </c>
      <c r="E174" s="7">
        <v>1</v>
      </c>
      <c r="F174" s="7">
        <v>2</v>
      </c>
      <c r="G174" s="7">
        <v>4</v>
      </c>
      <c r="H174" s="7">
        <v>7</v>
      </c>
      <c r="I174" s="7">
        <v>14</v>
      </c>
      <c r="J174" s="7">
        <v>29</v>
      </c>
      <c r="K174" s="7">
        <v>6</v>
      </c>
      <c r="L174" s="7" t="s">
        <v>806</v>
      </c>
      <c r="M174" s="21" t="s">
        <v>13</v>
      </c>
    </row>
    <row r="175" spans="1:13" ht="18" customHeight="1">
      <c r="A175" s="7">
        <v>173</v>
      </c>
      <c r="C175" s="7" t="s">
        <v>46</v>
      </c>
      <c r="D175" s="7" t="s">
        <v>278</v>
      </c>
      <c r="E175" s="7">
        <v>1</v>
      </c>
      <c r="F175" s="7">
        <v>2</v>
      </c>
      <c r="G175" s="7">
        <v>4</v>
      </c>
      <c r="H175" s="7">
        <v>8</v>
      </c>
      <c r="I175" s="7">
        <v>20</v>
      </c>
      <c r="J175" s="7">
        <v>36</v>
      </c>
      <c r="K175" s="7">
        <v>6</v>
      </c>
      <c r="L175" s="7" t="s">
        <v>809</v>
      </c>
      <c r="M175" s="21" t="s">
        <v>279</v>
      </c>
    </row>
    <row r="176" spans="1:13" ht="18" customHeight="1">
      <c r="A176" s="7">
        <v>174</v>
      </c>
      <c r="C176" s="7" t="s">
        <v>46</v>
      </c>
      <c r="D176" s="7" t="s">
        <v>280</v>
      </c>
      <c r="E176" s="7">
        <v>1</v>
      </c>
      <c r="F176" s="7">
        <v>2</v>
      </c>
      <c r="G176" s="7">
        <v>4</v>
      </c>
      <c r="H176" s="7">
        <v>8</v>
      </c>
      <c r="I176" s="7">
        <v>16</v>
      </c>
      <c r="J176" s="7">
        <v>32</v>
      </c>
      <c r="K176" s="7">
        <v>6</v>
      </c>
      <c r="L176" s="7" t="s">
        <v>809</v>
      </c>
      <c r="M176" s="21" t="s">
        <v>281</v>
      </c>
    </row>
    <row r="177" spans="1:13" ht="18" customHeight="1">
      <c r="A177" s="7">
        <v>175</v>
      </c>
      <c r="C177" s="7" t="s">
        <v>46</v>
      </c>
      <c r="D177" s="7" t="s">
        <v>282</v>
      </c>
      <c r="E177" s="7">
        <v>1</v>
      </c>
      <c r="F177" s="7">
        <v>2</v>
      </c>
      <c r="G177" s="7">
        <v>4</v>
      </c>
      <c r="H177" s="7">
        <v>8</v>
      </c>
      <c r="I177" s="7">
        <v>16</v>
      </c>
      <c r="J177" s="7">
        <v>32</v>
      </c>
      <c r="K177" s="7">
        <v>6</v>
      </c>
      <c r="L177" s="7" t="s">
        <v>810</v>
      </c>
      <c r="M177" s="21" t="s">
        <v>283</v>
      </c>
    </row>
    <row r="178" spans="1:13" ht="18" customHeight="1">
      <c r="A178" s="7">
        <v>176</v>
      </c>
      <c r="C178" s="7" t="s">
        <v>46</v>
      </c>
      <c r="D178" s="7" t="s">
        <v>284</v>
      </c>
      <c r="E178" s="7">
        <v>1</v>
      </c>
      <c r="F178" s="7">
        <v>2</v>
      </c>
      <c r="G178" s="7">
        <v>4</v>
      </c>
      <c r="H178" s="7">
        <v>8</v>
      </c>
      <c r="I178" s="7">
        <v>20</v>
      </c>
      <c r="J178" s="7">
        <v>36</v>
      </c>
      <c r="K178" s="7">
        <v>6</v>
      </c>
      <c r="L178" s="7" t="s">
        <v>810</v>
      </c>
      <c r="M178" s="21" t="s">
        <v>285</v>
      </c>
    </row>
    <row r="179" spans="1:13" ht="18" customHeight="1">
      <c r="A179" s="7">
        <v>177</v>
      </c>
      <c r="B179" s="7">
        <v>71</v>
      </c>
      <c r="C179" s="7" t="s">
        <v>38</v>
      </c>
      <c r="D179" s="7" t="s">
        <v>286</v>
      </c>
      <c r="E179" s="7">
        <v>1</v>
      </c>
      <c r="F179" s="7">
        <v>2</v>
      </c>
      <c r="G179" s="7">
        <v>4</v>
      </c>
      <c r="H179" s="7">
        <v>8</v>
      </c>
      <c r="I179" s="7">
        <v>20</v>
      </c>
      <c r="J179" s="7">
        <v>36</v>
      </c>
      <c r="K179" s="7">
        <v>6</v>
      </c>
      <c r="L179" s="7" t="s">
        <v>811</v>
      </c>
      <c r="M179" s="21" t="s">
        <v>287</v>
      </c>
    </row>
    <row r="180" spans="1:13" ht="18" customHeight="1">
      <c r="A180" s="7">
        <v>178</v>
      </c>
      <c r="B180" s="7">
        <v>72</v>
      </c>
      <c r="C180" s="7" t="s">
        <v>38</v>
      </c>
      <c r="D180" s="7" t="s">
        <v>288</v>
      </c>
      <c r="E180" s="7">
        <v>1</v>
      </c>
      <c r="F180" s="7">
        <v>2</v>
      </c>
      <c r="G180" s="7">
        <v>4</v>
      </c>
      <c r="H180" s="7">
        <v>7</v>
      </c>
      <c r="I180" s="7">
        <v>14</v>
      </c>
      <c r="J180" s="7">
        <v>29</v>
      </c>
      <c r="K180" s="7">
        <v>6</v>
      </c>
      <c r="L180" s="7" t="s">
        <v>811</v>
      </c>
      <c r="M180" s="21" t="s">
        <v>289</v>
      </c>
    </row>
    <row r="181" spans="1:13" ht="18" customHeight="1">
      <c r="A181" s="7">
        <v>179</v>
      </c>
      <c r="C181" s="7" t="s">
        <v>49</v>
      </c>
      <c r="D181" s="7" t="s">
        <v>290</v>
      </c>
      <c r="E181" s="7">
        <v>1</v>
      </c>
      <c r="F181" s="7">
        <v>1</v>
      </c>
      <c r="G181" s="7" t="s">
        <v>715</v>
      </c>
      <c r="H181" s="7" t="s">
        <v>715</v>
      </c>
      <c r="I181" s="7" t="s">
        <v>715</v>
      </c>
      <c r="J181" s="7">
        <v>3</v>
      </c>
      <c r="K181" s="7">
        <v>3</v>
      </c>
      <c r="L181" s="7" t="s">
        <v>812</v>
      </c>
      <c r="M181" s="21" t="s">
        <v>291</v>
      </c>
    </row>
    <row r="182" spans="1:13" ht="18" customHeight="1">
      <c r="A182" s="7">
        <v>180</v>
      </c>
      <c r="C182" s="7" t="s">
        <v>46</v>
      </c>
      <c r="D182" s="7" t="s">
        <v>292</v>
      </c>
      <c r="E182" s="7">
        <v>1</v>
      </c>
      <c r="F182" s="7">
        <v>2</v>
      </c>
      <c r="G182" s="7">
        <v>4</v>
      </c>
      <c r="H182" s="7">
        <v>8</v>
      </c>
      <c r="I182" s="7">
        <v>20</v>
      </c>
      <c r="J182" s="7">
        <v>36</v>
      </c>
      <c r="K182" s="7">
        <v>6</v>
      </c>
      <c r="L182" s="7" t="s">
        <v>813</v>
      </c>
      <c r="M182" s="21" t="s">
        <v>293</v>
      </c>
    </row>
    <row r="183" spans="1:13" ht="18" customHeight="1">
      <c r="A183" s="7">
        <v>181</v>
      </c>
      <c r="B183" s="7">
        <v>73</v>
      </c>
      <c r="C183" s="7" t="s">
        <v>38</v>
      </c>
      <c r="D183" s="7" t="s">
        <v>294</v>
      </c>
      <c r="E183" s="7">
        <v>1</v>
      </c>
      <c r="F183" s="7">
        <v>2</v>
      </c>
      <c r="G183" s="7">
        <v>4</v>
      </c>
      <c r="H183" s="7">
        <v>8</v>
      </c>
      <c r="I183" s="7">
        <v>16</v>
      </c>
      <c r="J183" s="7">
        <v>32</v>
      </c>
      <c r="K183" s="7">
        <v>6</v>
      </c>
      <c r="L183" s="7" t="s">
        <v>814</v>
      </c>
      <c r="M183" s="21" t="s">
        <v>295</v>
      </c>
    </row>
    <row r="184" spans="1:13" ht="18" customHeight="1">
      <c r="A184" s="7">
        <v>182</v>
      </c>
      <c r="B184" s="7">
        <v>74</v>
      </c>
      <c r="C184" s="7" t="s">
        <v>38</v>
      </c>
      <c r="D184" s="7" t="s">
        <v>296</v>
      </c>
      <c r="E184" s="7">
        <v>1</v>
      </c>
      <c r="F184" s="7">
        <v>2</v>
      </c>
      <c r="G184" s="7">
        <v>4</v>
      </c>
      <c r="H184" s="7">
        <v>7</v>
      </c>
      <c r="I184" s="7">
        <v>14</v>
      </c>
      <c r="J184" s="7">
        <v>29</v>
      </c>
      <c r="K184" s="7">
        <v>6</v>
      </c>
      <c r="L184" s="7" t="s">
        <v>814</v>
      </c>
      <c r="M184" s="21" t="s">
        <v>88</v>
      </c>
    </row>
    <row r="185" spans="1:13" ht="18" customHeight="1">
      <c r="A185" s="7">
        <v>183</v>
      </c>
      <c r="B185" s="7">
        <v>75</v>
      </c>
      <c r="C185" s="7" t="s">
        <v>38</v>
      </c>
      <c r="D185" s="7" t="s">
        <v>297</v>
      </c>
      <c r="E185" s="7">
        <v>1</v>
      </c>
      <c r="F185" s="7">
        <v>2</v>
      </c>
      <c r="G185" s="7">
        <v>4</v>
      </c>
      <c r="H185" s="7">
        <v>8</v>
      </c>
      <c r="I185" s="7">
        <v>16</v>
      </c>
      <c r="J185" s="7">
        <v>32</v>
      </c>
      <c r="K185" s="7">
        <v>6</v>
      </c>
      <c r="L185" s="7" t="s">
        <v>815</v>
      </c>
      <c r="M185" s="21" t="s">
        <v>298</v>
      </c>
    </row>
    <row r="186" spans="1:13" ht="18" customHeight="1">
      <c r="A186" s="7">
        <v>184</v>
      </c>
      <c r="B186" s="7">
        <v>76</v>
      </c>
      <c r="C186" s="7" t="s">
        <v>38</v>
      </c>
      <c r="D186" s="7" t="s">
        <v>299</v>
      </c>
      <c r="E186" s="7">
        <v>1</v>
      </c>
      <c r="F186" s="7">
        <v>2</v>
      </c>
      <c r="G186" s="7">
        <v>4</v>
      </c>
      <c r="H186" s="7">
        <v>8</v>
      </c>
      <c r="I186" s="7">
        <v>16</v>
      </c>
      <c r="J186" s="7">
        <v>32</v>
      </c>
      <c r="K186" s="7">
        <v>6</v>
      </c>
      <c r="L186" s="7" t="s">
        <v>815</v>
      </c>
      <c r="M186" s="21" t="s">
        <v>101</v>
      </c>
    </row>
    <row r="187" spans="1:13" ht="18" customHeight="1">
      <c r="A187" s="7">
        <v>185</v>
      </c>
      <c r="C187" s="7" t="s">
        <v>46</v>
      </c>
      <c r="D187" s="7" t="s">
        <v>300</v>
      </c>
      <c r="E187" s="7">
        <v>1</v>
      </c>
      <c r="F187" s="7">
        <v>2</v>
      </c>
      <c r="G187" s="7">
        <v>4</v>
      </c>
      <c r="H187" s="7">
        <v>8</v>
      </c>
      <c r="I187" s="7">
        <v>20</v>
      </c>
      <c r="J187" s="7">
        <v>36</v>
      </c>
      <c r="K187" s="7">
        <v>6</v>
      </c>
      <c r="L187" s="7" t="s">
        <v>816</v>
      </c>
      <c r="M187" s="21" t="s">
        <v>13</v>
      </c>
    </row>
    <row r="188" spans="1:13" ht="18" customHeight="1">
      <c r="A188" s="7">
        <v>186</v>
      </c>
      <c r="C188" s="7" t="s">
        <v>46</v>
      </c>
      <c r="D188" s="7" t="s">
        <v>301</v>
      </c>
      <c r="E188" s="7">
        <v>1</v>
      </c>
      <c r="F188" s="7">
        <v>2</v>
      </c>
      <c r="G188" s="7">
        <v>4</v>
      </c>
      <c r="H188" s="7">
        <v>7</v>
      </c>
      <c r="I188" s="7">
        <v>14</v>
      </c>
      <c r="J188" s="7">
        <v>29</v>
      </c>
      <c r="K188" s="7">
        <v>6</v>
      </c>
      <c r="L188" s="7" t="s">
        <v>816</v>
      </c>
      <c r="M188" s="21" t="s">
        <v>37</v>
      </c>
    </row>
    <row r="189" spans="1:13" ht="18" customHeight="1">
      <c r="A189" s="7">
        <v>187</v>
      </c>
      <c r="C189" s="7" t="s">
        <v>46</v>
      </c>
      <c r="D189" s="7" t="s">
        <v>302</v>
      </c>
      <c r="E189" s="7">
        <v>1</v>
      </c>
      <c r="F189" s="7">
        <v>2</v>
      </c>
      <c r="G189" s="7">
        <v>4</v>
      </c>
      <c r="H189" s="7">
        <v>7</v>
      </c>
      <c r="I189" s="7">
        <v>14</v>
      </c>
      <c r="J189" s="7">
        <v>29</v>
      </c>
      <c r="K189" s="7">
        <v>6</v>
      </c>
      <c r="L189" s="7" t="s">
        <v>816</v>
      </c>
      <c r="M189" s="21" t="s">
        <v>20</v>
      </c>
    </row>
    <row r="190" spans="1:13" ht="18" customHeight="1">
      <c r="A190" s="7">
        <v>188</v>
      </c>
      <c r="C190" s="7" t="s">
        <v>46</v>
      </c>
      <c r="D190" s="7" t="s">
        <v>303</v>
      </c>
      <c r="E190" s="7">
        <v>1</v>
      </c>
      <c r="F190" s="7">
        <v>2</v>
      </c>
      <c r="G190" s="7">
        <v>4</v>
      </c>
      <c r="H190" s="7">
        <v>8</v>
      </c>
      <c r="I190" s="7">
        <v>16</v>
      </c>
      <c r="J190" s="7">
        <v>32</v>
      </c>
      <c r="K190" s="7">
        <v>6</v>
      </c>
      <c r="L190" s="7" t="s">
        <v>817</v>
      </c>
      <c r="M190" s="21" t="s">
        <v>304</v>
      </c>
    </row>
    <row r="191" spans="1:13" ht="18" customHeight="1">
      <c r="A191" s="7">
        <v>189</v>
      </c>
      <c r="C191" s="7" t="s">
        <v>46</v>
      </c>
      <c r="D191" s="7" t="s">
        <v>305</v>
      </c>
      <c r="E191" s="7">
        <v>1</v>
      </c>
      <c r="F191" s="7">
        <v>2</v>
      </c>
      <c r="G191" s="7">
        <v>4</v>
      </c>
      <c r="H191" s="7">
        <v>8</v>
      </c>
      <c r="I191" s="7">
        <v>20</v>
      </c>
      <c r="J191" s="7">
        <v>36</v>
      </c>
      <c r="K191" s="7">
        <v>6</v>
      </c>
      <c r="L191" s="7" t="s">
        <v>818</v>
      </c>
      <c r="M191" s="21" t="s">
        <v>88</v>
      </c>
    </row>
    <row r="192" spans="1:13" ht="18" customHeight="1">
      <c r="A192" s="7">
        <v>190</v>
      </c>
      <c r="C192" s="7" t="s">
        <v>46</v>
      </c>
      <c r="D192" s="7" t="s">
        <v>306</v>
      </c>
      <c r="E192" s="7">
        <v>1</v>
      </c>
      <c r="F192" s="7">
        <v>1</v>
      </c>
      <c r="G192" s="7" t="s">
        <v>715</v>
      </c>
      <c r="H192" s="7" t="s">
        <v>715</v>
      </c>
      <c r="I192" s="7" t="s">
        <v>715</v>
      </c>
      <c r="J192" s="7">
        <v>3</v>
      </c>
      <c r="K192" s="7">
        <v>3</v>
      </c>
      <c r="L192" s="7" t="s">
        <v>816</v>
      </c>
      <c r="M192" s="21" t="s">
        <v>307</v>
      </c>
    </row>
    <row r="193" spans="1:13" ht="18" customHeight="1">
      <c r="A193" s="7">
        <v>191</v>
      </c>
      <c r="B193" s="7">
        <v>77</v>
      </c>
      <c r="C193" s="7" t="s">
        <v>38</v>
      </c>
      <c r="D193" s="7" t="s">
        <v>308</v>
      </c>
      <c r="E193" s="7">
        <v>1</v>
      </c>
      <c r="F193" s="7">
        <v>2</v>
      </c>
      <c r="G193" s="7">
        <v>4</v>
      </c>
      <c r="H193" s="7">
        <v>8</v>
      </c>
      <c r="I193" s="7">
        <v>20</v>
      </c>
      <c r="J193" s="7">
        <v>36</v>
      </c>
      <c r="K193" s="7">
        <v>6</v>
      </c>
      <c r="L193" s="7" t="s">
        <v>819</v>
      </c>
      <c r="M193" s="21" t="s">
        <v>88</v>
      </c>
    </row>
    <row r="194" spans="1:13" ht="18" customHeight="1">
      <c r="A194" s="7">
        <v>192</v>
      </c>
      <c r="C194" s="7" t="s">
        <v>46</v>
      </c>
      <c r="D194" s="7" t="s">
        <v>309</v>
      </c>
      <c r="E194" s="7">
        <v>1</v>
      </c>
      <c r="F194" s="7">
        <v>2</v>
      </c>
      <c r="G194" s="7">
        <v>4</v>
      </c>
      <c r="H194" s="7">
        <v>8</v>
      </c>
      <c r="I194" s="7">
        <v>20</v>
      </c>
      <c r="J194" s="7">
        <v>36</v>
      </c>
      <c r="K194" s="7">
        <v>6</v>
      </c>
      <c r="L194" s="7" t="s">
        <v>820</v>
      </c>
      <c r="M194" s="21" t="s">
        <v>37</v>
      </c>
    </row>
    <row r="195" spans="1:13" ht="18" customHeight="1">
      <c r="A195" s="7">
        <v>193</v>
      </c>
      <c r="C195" s="7" t="s">
        <v>46</v>
      </c>
      <c r="D195" s="7" t="s">
        <v>310</v>
      </c>
      <c r="E195" s="7">
        <v>1</v>
      </c>
      <c r="F195" s="7">
        <v>2</v>
      </c>
      <c r="G195" s="7">
        <v>4</v>
      </c>
      <c r="H195" s="7">
        <v>8</v>
      </c>
      <c r="I195" s="7">
        <v>14</v>
      </c>
      <c r="J195" s="7">
        <v>30</v>
      </c>
      <c r="K195" s="7">
        <v>6</v>
      </c>
      <c r="L195" s="7" t="s">
        <v>820</v>
      </c>
      <c r="M195" s="21" t="s">
        <v>311</v>
      </c>
    </row>
    <row r="196" spans="1:13" ht="18" customHeight="1">
      <c r="A196" s="7">
        <v>194</v>
      </c>
      <c r="C196" s="7" t="s">
        <v>46</v>
      </c>
      <c r="D196" s="7" t="s">
        <v>312</v>
      </c>
      <c r="E196" s="7">
        <v>1</v>
      </c>
      <c r="F196" s="7">
        <v>2</v>
      </c>
      <c r="G196" s="7">
        <v>4</v>
      </c>
      <c r="H196" s="7">
        <v>7</v>
      </c>
      <c r="I196" s="7">
        <v>14</v>
      </c>
      <c r="J196" s="7">
        <v>29</v>
      </c>
      <c r="K196" s="7">
        <v>6</v>
      </c>
      <c r="L196" s="7" t="s">
        <v>821</v>
      </c>
      <c r="M196" s="21" t="s">
        <v>313</v>
      </c>
    </row>
    <row r="197" spans="1:13" ht="18" customHeight="1">
      <c r="A197" s="7">
        <v>195</v>
      </c>
      <c r="C197" s="7" t="s">
        <v>46</v>
      </c>
      <c r="D197" s="7" t="s">
        <v>314</v>
      </c>
      <c r="E197" s="7">
        <v>1</v>
      </c>
      <c r="F197" s="7">
        <v>2</v>
      </c>
      <c r="G197" s="7">
        <v>4</v>
      </c>
      <c r="H197" s="7">
        <v>7</v>
      </c>
      <c r="I197" s="7">
        <v>14</v>
      </c>
      <c r="J197" s="7">
        <v>29</v>
      </c>
      <c r="K197" s="7">
        <v>6</v>
      </c>
      <c r="L197" s="7" t="s">
        <v>821</v>
      </c>
      <c r="M197" s="21" t="s">
        <v>22</v>
      </c>
    </row>
    <row r="198" spans="1:13" ht="18" customHeight="1">
      <c r="A198" s="7">
        <v>196</v>
      </c>
      <c r="B198" s="7">
        <v>78</v>
      </c>
      <c r="C198" s="7" t="s">
        <v>38</v>
      </c>
      <c r="D198" s="7" t="s">
        <v>315</v>
      </c>
      <c r="E198" s="7">
        <v>1</v>
      </c>
      <c r="F198" s="7">
        <v>2</v>
      </c>
      <c r="G198" s="7">
        <v>4</v>
      </c>
      <c r="H198" s="7">
        <v>8</v>
      </c>
      <c r="I198" s="7">
        <v>16</v>
      </c>
      <c r="J198" s="7">
        <v>32</v>
      </c>
      <c r="K198" s="7">
        <v>6</v>
      </c>
      <c r="L198" s="7" t="s">
        <v>822</v>
      </c>
      <c r="M198" s="21" t="s">
        <v>37</v>
      </c>
    </row>
    <row r="199" spans="1:13" ht="18" customHeight="1">
      <c r="A199" s="7">
        <v>197</v>
      </c>
      <c r="B199" s="7">
        <v>79</v>
      </c>
      <c r="C199" s="7" t="s">
        <v>38</v>
      </c>
      <c r="D199" s="7" t="s">
        <v>316</v>
      </c>
      <c r="E199" s="7">
        <v>1</v>
      </c>
      <c r="F199" s="7">
        <v>2</v>
      </c>
      <c r="G199" s="7">
        <v>4</v>
      </c>
      <c r="H199" s="7">
        <v>7</v>
      </c>
      <c r="I199" s="7">
        <v>14</v>
      </c>
      <c r="J199" s="7">
        <v>29</v>
      </c>
      <c r="K199" s="7">
        <v>6</v>
      </c>
      <c r="L199" s="7" t="s">
        <v>822</v>
      </c>
      <c r="M199" s="21" t="s">
        <v>317</v>
      </c>
    </row>
    <row r="200" spans="1:13" ht="18" customHeight="1">
      <c r="A200" s="7">
        <v>198</v>
      </c>
      <c r="B200" s="7">
        <v>80</v>
      </c>
      <c r="C200" s="7" t="s">
        <v>38</v>
      </c>
      <c r="D200" s="7" t="s">
        <v>318</v>
      </c>
      <c r="E200" s="7">
        <v>1</v>
      </c>
      <c r="F200" s="7">
        <v>2</v>
      </c>
      <c r="G200" s="7">
        <v>4</v>
      </c>
      <c r="H200" s="7">
        <v>7</v>
      </c>
      <c r="I200" s="7">
        <v>14</v>
      </c>
      <c r="J200" s="7">
        <v>29</v>
      </c>
      <c r="K200" s="7">
        <v>6</v>
      </c>
      <c r="L200" s="7" t="s">
        <v>822</v>
      </c>
      <c r="M200" s="21" t="s">
        <v>43</v>
      </c>
    </row>
    <row r="201" spans="1:13" ht="18" customHeight="1">
      <c r="A201" s="7">
        <v>199</v>
      </c>
      <c r="B201" s="7">
        <v>81</v>
      </c>
      <c r="C201" s="7" t="s">
        <v>38</v>
      </c>
      <c r="D201" s="7" t="s">
        <v>319</v>
      </c>
      <c r="E201" s="7">
        <v>1</v>
      </c>
      <c r="F201" s="7">
        <v>2</v>
      </c>
      <c r="G201" s="7">
        <v>4</v>
      </c>
      <c r="H201" s="7">
        <v>8</v>
      </c>
      <c r="I201" s="7">
        <v>20</v>
      </c>
      <c r="J201" s="7">
        <v>36</v>
      </c>
      <c r="K201" s="7">
        <v>6</v>
      </c>
      <c r="L201" s="7" t="s">
        <v>823</v>
      </c>
      <c r="M201" s="21" t="s">
        <v>320</v>
      </c>
    </row>
    <row r="202" spans="1:13" ht="18" customHeight="1">
      <c r="A202" s="7">
        <v>200</v>
      </c>
      <c r="B202" s="7">
        <v>82</v>
      </c>
      <c r="C202" s="7" t="s">
        <v>38</v>
      </c>
      <c r="D202" s="7" t="s">
        <v>321</v>
      </c>
      <c r="E202" s="7">
        <v>1</v>
      </c>
      <c r="F202" s="7">
        <v>2</v>
      </c>
      <c r="G202" s="7">
        <v>4</v>
      </c>
      <c r="H202" s="7">
        <v>7</v>
      </c>
      <c r="I202" s="7">
        <v>14</v>
      </c>
      <c r="J202" s="7">
        <v>29</v>
      </c>
      <c r="K202" s="7">
        <v>6</v>
      </c>
      <c r="L202" s="7" t="s">
        <v>824</v>
      </c>
      <c r="M202" s="21" t="s">
        <v>322</v>
      </c>
    </row>
    <row r="203" spans="1:13" ht="18" customHeight="1">
      <c r="A203" s="7">
        <v>201</v>
      </c>
      <c r="C203" s="7" t="s">
        <v>46</v>
      </c>
      <c r="D203" s="7" t="s">
        <v>323</v>
      </c>
      <c r="E203" s="7">
        <v>1</v>
      </c>
      <c r="F203" s="7">
        <v>2</v>
      </c>
      <c r="G203" s="7">
        <v>4</v>
      </c>
      <c r="H203" s="7">
        <v>8</v>
      </c>
      <c r="I203" s="7">
        <v>20</v>
      </c>
      <c r="J203" s="7">
        <v>36</v>
      </c>
      <c r="K203" s="7">
        <v>6</v>
      </c>
      <c r="L203" s="7" t="s">
        <v>825</v>
      </c>
      <c r="M203" s="21" t="s">
        <v>91</v>
      </c>
    </row>
    <row r="204" spans="1:13" ht="18" customHeight="1">
      <c r="A204" s="7">
        <v>202</v>
      </c>
      <c r="C204" s="7" t="s">
        <v>46</v>
      </c>
      <c r="D204" s="7" t="s">
        <v>324</v>
      </c>
      <c r="E204" s="7">
        <v>1</v>
      </c>
      <c r="F204" s="7">
        <v>2</v>
      </c>
      <c r="G204" s="7">
        <v>4</v>
      </c>
      <c r="H204" s="7">
        <v>8</v>
      </c>
      <c r="I204" s="7">
        <v>20</v>
      </c>
      <c r="J204" s="7">
        <v>36</v>
      </c>
      <c r="K204" s="7">
        <v>6</v>
      </c>
      <c r="L204" s="7" t="s">
        <v>825</v>
      </c>
      <c r="M204" s="21" t="s">
        <v>20</v>
      </c>
    </row>
    <row r="205" spans="1:13" ht="18" customHeight="1">
      <c r="A205" s="7">
        <v>203</v>
      </c>
      <c r="C205" s="7" t="s">
        <v>46</v>
      </c>
      <c r="D205" s="7" t="s">
        <v>325</v>
      </c>
      <c r="E205" s="7">
        <v>1</v>
      </c>
      <c r="F205" s="7">
        <v>2</v>
      </c>
      <c r="G205" s="7">
        <v>4</v>
      </c>
      <c r="H205" s="7">
        <v>8</v>
      </c>
      <c r="I205" s="7">
        <v>20</v>
      </c>
      <c r="J205" s="7">
        <v>36</v>
      </c>
      <c r="K205" s="7">
        <v>6</v>
      </c>
      <c r="L205" s="7" t="s">
        <v>826</v>
      </c>
      <c r="M205" s="21" t="s">
        <v>326</v>
      </c>
    </row>
    <row r="206" spans="1:13" ht="18" customHeight="1">
      <c r="A206" s="7">
        <v>204</v>
      </c>
      <c r="C206" s="7" t="s">
        <v>46</v>
      </c>
      <c r="D206" s="7" t="s">
        <v>327</v>
      </c>
      <c r="E206" s="7">
        <v>1</v>
      </c>
      <c r="F206" s="7">
        <v>2</v>
      </c>
      <c r="G206" s="7">
        <v>4</v>
      </c>
      <c r="H206" s="7">
        <v>7</v>
      </c>
      <c r="I206" s="7">
        <v>14</v>
      </c>
      <c r="J206" s="7">
        <v>29</v>
      </c>
      <c r="K206" s="7">
        <v>6</v>
      </c>
      <c r="L206" s="7" t="s">
        <v>826</v>
      </c>
      <c r="M206" s="21" t="s">
        <v>328</v>
      </c>
    </row>
    <row r="207" spans="1:13" ht="18" customHeight="1">
      <c r="A207" s="7">
        <v>205</v>
      </c>
      <c r="C207" s="7" t="s">
        <v>46</v>
      </c>
      <c r="D207" s="7" t="s">
        <v>329</v>
      </c>
      <c r="E207" s="7">
        <v>1</v>
      </c>
      <c r="F207" s="7">
        <v>2</v>
      </c>
      <c r="G207" s="7">
        <v>4</v>
      </c>
      <c r="H207" s="7">
        <v>7</v>
      </c>
      <c r="I207" s="7">
        <v>14</v>
      </c>
      <c r="J207" s="7">
        <v>29</v>
      </c>
      <c r="K207" s="7">
        <v>6</v>
      </c>
      <c r="L207" s="7" t="s">
        <v>826</v>
      </c>
      <c r="M207" s="21" t="s">
        <v>22</v>
      </c>
    </row>
    <row r="208" spans="1:13" ht="18" customHeight="1">
      <c r="A208" s="7">
        <v>206</v>
      </c>
      <c r="C208" s="7" t="s">
        <v>49</v>
      </c>
      <c r="D208" s="7" t="s">
        <v>330</v>
      </c>
      <c r="E208" s="7">
        <v>1</v>
      </c>
      <c r="F208" s="7">
        <v>1</v>
      </c>
      <c r="G208" s="7" t="s">
        <v>715</v>
      </c>
      <c r="H208" s="7" t="s">
        <v>715</v>
      </c>
      <c r="I208" s="7" t="s">
        <v>715</v>
      </c>
      <c r="J208" s="7">
        <v>3</v>
      </c>
      <c r="K208" s="7">
        <v>3</v>
      </c>
      <c r="L208" s="7" t="s">
        <v>827</v>
      </c>
      <c r="M208" s="21" t="s">
        <v>331</v>
      </c>
    </row>
    <row r="209" spans="1:13" ht="18" customHeight="1">
      <c r="A209" s="7">
        <v>207</v>
      </c>
      <c r="C209" s="7" t="s">
        <v>46</v>
      </c>
      <c r="D209" s="7" t="s">
        <v>332</v>
      </c>
      <c r="E209" s="7">
        <v>1</v>
      </c>
      <c r="F209" s="7">
        <v>2</v>
      </c>
      <c r="G209" s="7">
        <v>4</v>
      </c>
      <c r="H209" s="7">
        <v>8</v>
      </c>
      <c r="I209" s="7">
        <v>20</v>
      </c>
      <c r="J209" s="7">
        <v>36</v>
      </c>
      <c r="K209" s="7">
        <v>6</v>
      </c>
      <c r="L209" s="7" t="s">
        <v>828</v>
      </c>
      <c r="M209" s="22" t="s">
        <v>333</v>
      </c>
    </row>
    <row r="210" spans="1:13" ht="18" customHeight="1">
      <c r="A210" s="7">
        <v>208</v>
      </c>
      <c r="C210" s="7" t="s">
        <v>46</v>
      </c>
      <c r="D210" s="7" t="s">
        <v>334</v>
      </c>
      <c r="E210" s="7">
        <v>1</v>
      </c>
      <c r="F210" s="7">
        <v>2</v>
      </c>
      <c r="G210" s="7">
        <v>4</v>
      </c>
      <c r="H210" s="7">
        <v>8</v>
      </c>
      <c r="I210" s="7">
        <v>16</v>
      </c>
      <c r="J210" s="7">
        <v>32</v>
      </c>
      <c r="K210" s="7">
        <v>6</v>
      </c>
      <c r="L210" s="7" t="s">
        <v>828</v>
      </c>
      <c r="M210" s="21" t="s">
        <v>48</v>
      </c>
    </row>
    <row r="211" spans="1:13" ht="18" customHeight="1">
      <c r="A211" s="7">
        <v>209</v>
      </c>
      <c r="C211" s="7" t="s">
        <v>46</v>
      </c>
      <c r="D211" s="7" t="s">
        <v>335</v>
      </c>
      <c r="E211" s="7">
        <v>1</v>
      </c>
      <c r="F211" s="7">
        <v>2</v>
      </c>
      <c r="G211" s="7">
        <v>4</v>
      </c>
      <c r="H211" s="7">
        <v>7</v>
      </c>
      <c r="I211" s="7">
        <v>14</v>
      </c>
      <c r="J211" s="7">
        <v>29</v>
      </c>
      <c r="K211" s="7">
        <v>6</v>
      </c>
      <c r="L211" s="7" t="s">
        <v>828</v>
      </c>
      <c r="M211" s="21" t="s">
        <v>336</v>
      </c>
    </row>
    <row r="212" spans="1:13" ht="18" customHeight="1">
      <c r="A212" s="7">
        <v>210</v>
      </c>
      <c r="C212" s="7" t="s">
        <v>46</v>
      </c>
      <c r="D212" s="7" t="s">
        <v>337</v>
      </c>
      <c r="E212" s="7">
        <v>1</v>
      </c>
      <c r="F212" s="7">
        <v>2</v>
      </c>
      <c r="G212" s="7">
        <v>4</v>
      </c>
      <c r="H212" s="7">
        <v>7</v>
      </c>
      <c r="I212" s="7">
        <v>14</v>
      </c>
      <c r="J212" s="7">
        <v>29</v>
      </c>
      <c r="K212" s="7">
        <v>6</v>
      </c>
      <c r="L212" s="7" t="s">
        <v>829</v>
      </c>
      <c r="M212" s="21" t="s">
        <v>338</v>
      </c>
    </row>
    <row r="213" spans="1:13" ht="18" customHeight="1">
      <c r="A213" s="7">
        <v>211</v>
      </c>
      <c r="C213" s="7" t="s">
        <v>46</v>
      </c>
      <c r="D213" s="7" t="s">
        <v>339</v>
      </c>
      <c r="E213" s="7">
        <v>1</v>
      </c>
      <c r="F213" s="7">
        <v>2</v>
      </c>
      <c r="G213" s="7">
        <v>4</v>
      </c>
      <c r="H213" s="7">
        <v>8</v>
      </c>
      <c r="I213" s="7">
        <v>20</v>
      </c>
      <c r="J213" s="7">
        <v>36</v>
      </c>
      <c r="K213" s="7">
        <v>6</v>
      </c>
      <c r="L213" s="7" t="s">
        <v>830</v>
      </c>
      <c r="M213" s="21" t="s">
        <v>13</v>
      </c>
    </row>
    <row r="214" spans="1:13" ht="18" customHeight="1">
      <c r="A214" s="7">
        <v>212</v>
      </c>
      <c r="C214" s="7" t="s">
        <v>46</v>
      </c>
      <c r="D214" s="7" t="s">
        <v>340</v>
      </c>
      <c r="E214" s="7">
        <v>1</v>
      </c>
      <c r="F214" s="7">
        <v>2</v>
      </c>
      <c r="G214" s="7">
        <v>4</v>
      </c>
      <c r="H214" s="7">
        <v>8</v>
      </c>
      <c r="I214" s="7">
        <v>20</v>
      </c>
      <c r="J214" s="7">
        <v>36</v>
      </c>
      <c r="K214" s="7">
        <v>6</v>
      </c>
      <c r="L214" s="7" t="s">
        <v>831</v>
      </c>
      <c r="M214" s="21" t="s">
        <v>341</v>
      </c>
    </row>
    <row r="215" spans="1:13" ht="18" customHeight="1">
      <c r="A215" s="7">
        <v>213</v>
      </c>
      <c r="C215" s="7" t="s">
        <v>46</v>
      </c>
      <c r="D215" s="7" t="s">
        <v>342</v>
      </c>
      <c r="E215" s="7">
        <v>1</v>
      </c>
      <c r="F215" s="7">
        <v>2</v>
      </c>
      <c r="G215" s="7">
        <v>4</v>
      </c>
      <c r="H215" s="7">
        <v>7</v>
      </c>
      <c r="I215" s="7">
        <v>14</v>
      </c>
      <c r="J215" s="7">
        <v>29</v>
      </c>
      <c r="K215" s="7">
        <v>6</v>
      </c>
      <c r="L215" s="7" t="s">
        <v>831</v>
      </c>
      <c r="M215" s="21" t="s">
        <v>343</v>
      </c>
    </row>
    <row r="216" spans="1:13" ht="18" customHeight="1">
      <c r="A216" s="7">
        <v>214</v>
      </c>
      <c r="C216" s="7" t="s">
        <v>46</v>
      </c>
      <c r="D216" s="7" t="s">
        <v>344</v>
      </c>
      <c r="E216" s="7">
        <v>1</v>
      </c>
      <c r="F216" s="7">
        <v>2</v>
      </c>
      <c r="G216" s="7">
        <v>4</v>
      </c>
      <c r="H216" s="7">
        <v>7</v>
      </c>
      <c r="I216" s="7">
        <v>14</v>
      </c>
      <c r="J216" s="7">
        <v>29</v>
      </c>
      <c r="K216" s="7">
        <v>6</v>
      </c>
      <c r="L216" s="7" t="s">
        <v>831</v>
      </c>
      <c r="M216" s="21" t="s">
        <v>48</v>
      </c>
    </row>
    <row r="217" spans="1:13" ht="18" customHeight="1">
      <c r="A217" s="7">
        <v>215</v>
      </c>
      <c r="C217" s="7" t="s">
        <v>46</v>
      </c>
      <c r="D217" s="7" t="s">
        <v>345</v>
      </c>
      <c r="E217" s="7">
        <v>1</v>
      </c>
      <c r="F217" s="7">
        <v>2</v>
      </c>
      <c r="G217" s="7">
        <v>4</v>
      </c>
      <c r="H217" s="7">
        <v>8</v>
      </c>
      <c r="I217" s="7">
        <v>20</v>
      </c>
      <c r="J217" s="7">
        <v>36</v>
      </c>
      <c r="K217" s="7">
        <v>6</v>
      </c>
      <c r="L217" s="7" t="s">
        <v>832</v>
      </c>
      <c r="M217" s="21" t="s">
        <v>13</v>
      </c>
    </row>
    <row r="218" spans="1:13" ht="18" customHeight="1">
      <c r="A218" s="7">
        <v>216</v>
      </c>
      <c r="B218" s="7">
        <v>83</v>
      </c>
      <c r="C218" s="7" t="s">
        <v>38</v>
      </c>
      <c r="D218" s="7" t="s">
        <v>346</v>
      </c>
      <c r="E218" s="7">
        <v>1</v>
      </c>
      <c r="F218" s="7">
        <v>2</v>
      </c>
      <c r="G218" s="7">
        <v>4</v>
      </c>
      <c r="H218" s="7">
        <v>7</v>
      </c>
      <c r="I218" s="7">
        <v>14</v>
      </c>
      <c r="J218" s="7">
        <v>29</v>
      </c>
      <c r="K218" s="7">
        <v>6</v>
      </c>
      <c r="L218" s="7" t="s">
        <v>833</v>
      </c>
      <c r="M218" s="21" t="s">
        <v>347</v>
      </c>
    </row>
    <row r="219" spans="1:13" ht="18" customHeight="1">
      <c r="A219" s="7">
        <v>217</v>
      </c>
      <c r="C219" s="7" t="s">
        <v>46</v>
      </c>
      <c r="D219" s="7" t="s">
        <v>348</v>
      </c>
      <c r="E219" s="7">
        <v>1</v>
      </c>
      <c r="F219" s="7">
        <v>2</v>
      </c>
      <c r="G219" s="7">
        <v>4</v>
      </c>
      <c r="H219" s="7">
        <v>8</v>
      </c>
      <c r="I219" s="7">
        <v>16</v>
      </c>
      <c r="J219" s="7">
        <v>32</v>
      </c>
      <c r="K219" s="7">
        <v>6</v>
      </c>
      <c r="L219" s="7" t="s">
        <v>834</v>
      </c>
      <c r="M219" s="21" t="s">
        <v>349</v>
      </c>
    </row>
    <row r="220" spans="1:13" ht="18" customHeight="1">
      <c r="A220" s="7">
        <v>218</v>
      </c>
      <c r="C220" s="7" t="s">
        <v>46</v>
      </c>
      <c r="D220" s="7" t="s">
        <v>350</v>
      </c>
      <c r="E220" s="7">
        <v>1</v>
      </c>
      <c r="F220" s="7">
        <v>2</v>
      </c>
      <c r="G220" s="7">
        <v>4</v>
      </c>
      <c r="H220" s="7">
        <v>8</v>
      </c>
      <c r="I220" s="7">
        <v>16</v>
      </c>
      <c r="J220" s="7">
        <v>32</v>
      </c>
      <c r="K220" s="7">
        <v>6</v>
      </c>
      <c r="L220" s="7" t="s">
        <v>834</v>
      </c>
      <c r="M220" s="21" t="s">
        <v>235</v>
      </c>
    </row>
    <row r="221" spans="1:13" ht="18" customHeight="1">
      <c r="A221" s="7">
        <v>219</v>
      </c>
      <c r="C221" s="7" t="s">
        <v>49</v>
      </c>
      <c r="D221" s="7" t="s">
        <v>351</v>
      </c>
      <c r="E221" s="7">
        <v>1</v>
      </c>
      <c r="F221" s="7">
        <v>2</v>
      </c>
      <c r="G221" s="7">
        <v>4</v>
      </c>
      <c r="H221" s="7">
        <v>7</v>
      </c>
      <c r="I221" s="7">
        <v>14</v>
      </c>
      <c r="J221" s="7">
        <v>29</v>
      </c>
      <c r="K221" s="7">
        <v>6</v>
      </c>
      <c r="L221" s="7" t="s">
        <v>835</v>
      </c>
      <c r="M221" s="21" t="s">
        <v>352</v>
      </c>
    </row>
    <row r="222" spans="1:13" ht="18" customHeight="1">
      <c r="A222" s="7">
        <v>220</v>
      </c>
      <c r="C222" s="7" t="s">
        <v>46</v>
      </c>
      <c r="D222" s="7" t="s">
        <v>353</v>
      </c>
      <c r="E222" s="7">
        <v>1</v>
      </c>
      <c r="F222" s="7">
        <v>2</v>
      </c>
      <c r="G222" s="7">
        <v>4</v>
      </c>
      <c r="H222" s="7">
        <v>8</v>
      </c>
      <c r="I222" s="7">
        <v>20</v>
      </c>
      <c r="J222" s="7">
        <v>36</v>
      </c>
      <c r="K222" s="7">
        <v>6</v>
      </c>
      <c r="L222" s="7" t="s">
        <v>836</v>
      </c>
      <c r="M222" s="21" t="s">
        <v>51</v>
      </c>
    </row>
    <row r="223" spans="1:13" ht="18" customHeight="1">
      <c r="A223" s="7">
        <v>221</v>
      </c>
      <c r="C223" s="7" t="s">
        <v>46</v>
      </c>
      <c r="D223" s="7" t="s">
        <v>354</v>
      </c>
      <c r="E223" s="7">
        <v>1</v>
      </c>
      <c r="F223" s="7">
        <v>2</v>
      </c>
      <c r="G223" s="7">
        <v>4</v>
      </c>
      <c r="H223" s="7">
        <v>8</v>
      </c>
      <c r="I223" s="7">
        <v>20</v>
      </c>
      <c r="J223" s="7">
        <v>36</v>
      </c>
      <c r="K223" s="7">
        <v>6</v>
      </c>
      <c r="L223" s="7" t="s">
        <v>837</v>
      </c>
      <c r="M223" s="21" t="s">
        <v>355</v>
      </c>
    </row>
    <row r="224" spans="1:13" ht="18" customHeight="1">
      <c r="A224" s="7">
        <v>222</v>
      </c>
      <c r="C224" s="7" t="s">
        <v>46</v>
      </c>
      <c r="D224" s="7" t="s">
        <v>356</v>
      </c>
      <c r="E224" s="7">
        <v>1</v>
      </c>
      <c r="F224" s="7">
        <v>2</v>
      </c>
      <c r="G224" s="7">
        <v>4</v>
      </c>
      <c r="H224" s="7">
        <v>8</v>
      </c>
      <c r="I224" s="7">
        <v>20</v>
      </c>
      <c r="J224" s="7">
        <v>36</v>
      </c>
      <c r="K224" s="7">
        <v>6</v>
      </c>
      <c r="L224" s="7" t="s">
        <v>837</v>
      </c>
      <c r="M224" s="21" t="s">
        <v>91</v>
      </c>
    </row>
    <row r="225" spans="1:13" ht="18" customHeight="1">
      <c r="A225" s="7">
        <v>223</v>
      </c>
      <c r="C225" s="7" t="s">
        <v>46</v>
      </c>
      <c r="D225" s="7" t="s">
        <v>357</v>
      </c>
      <c r="E225" s="7">
        <v>1</v>
      </c>
      <c r="F225" s="7">
        <v>2</v>
      </c>
      <c r="G225" s="7">
        <v>4</v>
      </c>
      <c r="H225" s="7">
        <v>8</v>
      </c>
      <c r="I225" s="7">
        <v>20</v>
      </c>
      <c r="J225" s="7">
        <v>36</v>
      </c>
      <c r="K225" s="7">
        <v>6</v>
      </c>
      <c r="L225" s="7" t="s">
        <v>838</v>
      </c>
      <c r="M225" s="21" t="s">
        <v>358</v>
      </c>
    </row>
    <row r="226" spans="1:13" ht="18" customHeight="1">
      <c r="A226" s="7">
        <v>224</v>
      </c>
      <c r="C226" s="7" t="s">
        <v>46</v>
      </c>
      <c r="D226" s="7" t="s">
        <v>359</v>
      </c>
      <c r="E226" s="7">
        <v>1</v>
      </c>
      <c r="F226" s="7">
        <v>2</v>
      </c>
      <c r="G226" s="7">
        <v>4</v>
      </c>
      <c r="H226" s="7">
        <v>8</v>
      </c>
      <c r="I226" s="7">
        <v>20</v>
      </c>
      <c r="J226" s="7">
        <v>36</v>
      </c>
      <c r="K226" s="7">
        <v>6</v>
      </c>
      <c r="L226" s="7" t="s">
        <v>838</v>
      </c>
      <c r="M226" s="21" t="s">
        <v>37</v>
      </c>
    </row>
    <row r="227" spans="1:13" ht="18" customHeight="1">
      <c r="A227" s="7">
        <v>225</v>
      </c>
      <c r="C227" s="7" t="s">
        <v>46</v>
      </c>
      <c r="D227" s="7" t="s">
        <v>360</v>
      </c>
      <c r="E227" s="7">
        <v>1</v>
      </c>
      <c r="F227" s="7">
        <v>2</v>
      </c>
      <c r="G227" s="7">
        <v>4</v>
      </c>
      <c r="H227" s="7">
        <v>7</v>
      </c>
      <c r="I227" s="7">
        <v>14</v>
      </c>
      <c r="J227" s="7">
        <v>29</v>
      </c>
      <c r="K227" s="7">
        <v>6</v>
      </c>
      <c r="L227" s="7" t="s">
        <v>839</v>
      </c>
      <c r="M227" s="21" t="s">
        <v>361</v>
      </c>
    </row>
    <row r="228" spans="1:13" ht="18" customHeight="1">
      <c r="A228" s="7">
        <v>226</v>
      </c>
      <c r="C228" s="7" t="s">
        <v>46</v>
      </c>
      <c r="D228" s="7" t="s">
        <v>362</v>
      </c>
      <c r="E228" s="7">
        <v>1</v>
      </c>
      <c r="F228" s="7">
        <v>2</v>
      </c>
      <c r="G228" s="7">
        <v>4</v>
      </c>
      <c r="H228" s="7">
        <v>8</v>
      </c>
      <c r="I228" s="7">
        <v>16</v>
      </c>
      <c r="J228" s="7">
        <v>32</v>
      </c>
      <c r="K228" s="7">
        <v>6</v>
      </c>
      <c r="L228" s="7" t="s">
        <v>839</v>
      </c>
      <c r="M228" s="21" t="s">
        <v>363</v>
      </c>
    </row>
    <row r="229" spans="1:13" ht="18" customHeight="1">
      <c r="A229" s="7">
        <v>227</v>
      </c>
      <c r="C229" s="7" t="s">
        <v>46</v>
      </c>
      <c r="D229" s="7" t="s">
        <v>364</v>
      </c>
      <c r="E229" s="7">
        <v>1</v>
      </c>
      <c r="F229" s="7">
        <v>2</v>
      </c>
      <c r="G229" s="7">
        <v>4</v>
      </c>
      <c r="H229" s="7">
        <v>8</v>
      </c>
      <c r="I229" s="7">
        <v>20</v>
      </c>
      <c r="J229" s="7">
        <v>36</v>
      </c>
      <c r="K229" s="7">
        <v>6</v>
      </c>
      <c r="L229" s="7" t="s">
        <v>840</v>
      </c>
      <c r="M229" s="21" t="s">
        <v>289</v>
      </c>
    </row>
    <row r="230" spans="1:13" ht="18" customHeight="1">
      <c r="A230" s="7">
        <v>228</v>
      </c>
      <c r="C230" s="7" t="s">
        <v>46</v>
      </c>
      <c r="D230" s="7" t="s">
        <v>365</v>
      </c>
      <c r="E230" s="7">
        <v>1</v>
      </c>
      <c r="F230" s="7">
        <v>2</v>
      </c>
      <c r="G230" s="7">
        <v>4</v>
      </c>
      <c r="H230" s="7">
        <v>8</v>
      </c>
      <c r="I230" s="7">
        <v>20</v>
      </c>
      <c r="J230" s="7">
        <v>36</v>
      </c>
      <c r="K230" s="7">
        <v>6</v>
      </c>
      <c r="L230" s="7" t="s">
        <v>841</v>
      </c>
      <c r="M230" s="21" t="s">
        <v>93</v>
      </c>
    </row>
    <row r="231" spans="1:13" ht="18" customHeight="1">
      <c r="A231" s="7">
        <v>229</v>
      </c>
      <c r="C231" s="7" t="s">
        <v>46</v>
      </c>
      <c r="D231" s="7" t="s">
        <v>366</v>
      </c>
      <c r="E231" s="7">
        <v>1</v>
      </c>
      <c r="F231" s="7">
        <v>2</v>
      </c>
      <c r="G231" s="7">
        <v>4</v>
      </c>
      <c r="H231" s="7">
        <v>8</v>
      </c>
      <c r="I231" s="7">
        <v>20</v>
      </c>
      <c r="J231" s="7">
        <v>36</v>
      </c>
      <c r="K231" s="7">
        <v>6</v>
      </c>
      <c r="L231" s="7" t="s">
        <v>841</v>
      </c>
      <c r="M231" s="21" t="s">
        <v>48</v>
      </c>
    </row>
    <row r="232" spans="1:13" ht="18" customHeight="1">
      <c r="A232" s="7">
        <v>230</v>
      </c>
      <c r="C232" s="7" t="s">
        <v>46</v>
      </c>
      <c r="D232" s="7" t="s">
        <v>367</v>
      </c>
      <c r="E232" s="7">
        <v>1</v>
      </c>
      <c r="F232" s="7">
        <v>2</v>
      </c>
      <c r="G232" s="7">
        <v>4</v>
      </c>
      <c r="H232" s="7">
        <v>8</v>
      </c>
      <c r="I232" s="7">
        <v>20</v>
      </c>
      <c r="J232" s="7">
        <v>36</v>
      </c>
      <c r="K232" s="7">
        <v>6</v>
      </c>
      <c r="L232" s="7" t="s">
        <v>842</v>
      </c>
      <c r="M232" s="21" t="s">
        <v>37</v>
      </c>
    </row>
    <row r="233" spans="1:13" ht="18" customHeight="1">
      <c r="A233" s="7">
        <v>231</v>
      </c>
      <c r="C233" s="7" t="s">
        <v>46</v>
      </c>
      <c r="D233" s="7" t="s">
        <v>368</v>
      </c>
      <c r="E233" s="7">
        <v>1</v>
      </c>
      <c r="F233" s="7">
        <v>2</v>
      </c>
      <c r="G233" s="7">
        <v>4</v>
      </c>
      <c r="H233" s="7">
        <v>7</v>
      </c>
      <c r="I233" s="7">
        <v>14</v>
      </c>
      <c r="J233" s="7">
        <v>29</v>
      </c>
      <c r="K233" s="7">
        <v>6</v>
      </c>
      <c r="L233" s="7" t="s">
        <v>843</v>
      </c>
      <c r="M233" s="21" t="s">
        <v>13</v>
      </c>
    </row>
    <row r="234" spans="1:13" ht="18" customHeight="1">
      <c r="A234" s="7">
        <v>232</v>
      </c>
      <c r="C234" s="7" t="s">
        <v>46</v>
      </c>
      <c r="D234" s="7" t="s">
        <v>369</v>
      </c>
      <c r="E234" s="7">
        <v>1</v>
      </c>
      <c r="F234" s="7">
        <v>2</v>
      </c>
      <c r="G234" s="7">
        <v>4</v>
      </c>
      <c r="H234" s="7">
        <v>7</v>
      </c>
      <c r="I234" s="7">
        <v>14</v>
      </c>
      <c r="J234" s="7">
        <v>29</v>
      </c>
      <c r="K234" s="7">
        <v>6</v>
      </c>
      <c r="L234" s="7" t="s">
        <v>843</v>
      </c>
      <c r="M234" s="21" t="s">
        <v>22</v>
      </c>
    </row>
    <row r="235" spans="1:13" ht="18" customHeight="1">
      <c r="A235" s="7">
        <v>233</v>
      </c>
      <c r="C235" s="7" t="s">
        <v>46</v>
      </c>
      <c r="D235" s="7" t="s">
        <v>370</v>
      </c>
      <c r="E235" s="7">
        <v>1</v>
      </c>
      <c r="F235" s="7">
        <v>2</v>
      </c>
      <c r="G235" s="7">
        <v>4</v>
      </c>
      <c r="H235" s="7">
        <v>8</v>
      </c>
      <c r="I235" s="7">
        <v>16</v>
      </c>
      <c r="J235" s="7">
        <v>32</v>
      </c>
      <c r="K235" s="7">
        <v>6</v>
      </c>
      <c r="L235" s="7" t="s">
        <v>844</v>
      </c>
      <c r="M235" s="21" t="s">
        <v>13</v>
      </c>
    </row>
    <row r="236" spans="1:13" ht="18" customHeight="1">
      <c r="A236" s="7">
        <v>234</v>
      </c>
      <c r="C236" s="7" t="s">
        <v>46</v>
      </c>
      <c r="D236" s="7" t="s">
        <v>371</v>
      </c>
      <c r="E236" s="7">
        <v>1</v>
      </c>
      <c r="F236" s="7">
        <v>2</v>
      </c>
      <c r="G236" s="7">
        <v>4</v>
      </c>
      <c r="H236" s="7">
        <v>8</v>
      </c>
      <c r="I236" s="7">
        <v>16</v>
      </c>
      <c r="J236" s="7">
        <v>32</v>
      </c>
      <c r="K236" s="7">
        <v>6</v>
      </c>
      <c r="L236" s="7" t="s">
        <v>844</v>
      </c>
      <c r="M236" s="21" t="s">
        <v>13</v>
      </c>
    </row>
    <row r="237" spans="1:13" ht="18" customHeight="1">
      <c r="A237" s="7">
        <v>235</v>
      </c>
      <c r="C237" s="7" t="s">
        <v>46</v>
      </c>
      <c r="D237" s="7" t="s">
        <v>372</v>
      </c>
      <c r="E237" s="7">
        <v>1</v>
      </c>
      <c r="F237" s="7">
        <v>2</v>
      </c>
      <c r="G237" s="7">
        <v>4</v>
      </c>
      <c r="H237" s="7">
        <v>7</v>
      </c>
      <c r="I237" s="7">
        <v>14</v>
      </c>
      <c r="J237" s="7">
        <v>29</v>
      </c>
      <c r="K237" s="7">
        <v>6</v>
      </c>
      <c r="L237" s="7" t="s">
        <v>845</v>
      </c>
      <c r="M237" s="21" t="s">
        <v>373</v>
      </c>
    </row>
    <row r="238" spans="1:13" ht="18" customHeight="1">
      <c r="A238" s="7">
        <v>236</v>
      </c>
      <c r="C238" s="7" t="s">
        <v>46</v>
      </c>
      <c r="D238" s="7" t="s">
        <v>374</v>
      </c>
      <c r="E238" s="7">
        <v>1</v>
      </c>
      <c r="F238" s="7">
        <v>2</v>
      </c>
      <c r="G238" s="7">
        <v>4</v>
      </c>
      <c r="H238" s="7">
        <v>7</v>
      </c>
      <c r="I238" s="7">
        <v>14</v>
      </c>
      <c r="J238" s="7">
        <v>29</v>
      </c>
      <c r="K238" s="7">
        <v>6</v>
      </c>
      <c r="L238" s="7" t="s">
        <v>845</v>
      </c>
      <c r="M238" s="21" t="s">
        <v>375</v>
      </c>
    </row>
    <row r="239" spans="1:13" ht="18" customHeight="1">
      <c r="A239" s="7">
        <v>237</v>
      </c>
      <c r="C239" s="7" t="s">
        <v>46</v>
      </c>
      <c r="D239" s="7" t="s">
        <v>376</v>
      </c>
      <c r="E239" s="7">
        <v>1</v>
      </c>
      <c r="F239" s="7">
        <v>2</v>
      </c>
      <c r="G239" s="7">
        <v>4</v>
      </c>
      <c r="H239" s="7">
        <v>7</v>
      </c>
      <c r="I239" s="7">
        <v>14</v>
      </c>
      <c r="J239" s="7">
        <v>29</v>
      </c>
      <c r="K239" s="7">
        <v>6</v>
      </c>
      <c r="L239" s="7" t="s">
        <v>846</v>
      </c>
      <c r="M239" s="21" t="s">
        <v>43</v>
      </c>
    </row>
    <row r="240" spans="1:13" ht="18" customHeight="1">
      <c r="A240" s="7">
        <v>238</v>
      </c>
      <c r="C240" s="7" t="s">
        <v>46</v>
      </c>
      <c r="D240" s="7" t="s">
        <v>377</v>
      </c>
      <c r="E240" s="7">
        <v>1</v>
      </c>
      <c r="F240" s="7">
        <v>2</v>
      </c>
      <c r="G240" s="7">
        <v>4</v>
      </c>
      <c r="H240" s="7">
        <v>8</v>
      </c>
      <c r="I240" s="7">
        <v>20</v>
      </c>
      <c r="J240" s="7">
        <v>36</v>
      </c>
      <c r="K240" s="7">
        <v>6</v>
      </c>
      <c r="L240" s="7" t="s">
        <v>847</v>
      </c>
      <c r="M240" s="21" t="s">
        <v>20</v>
      </c>
    </row>
    <row r="241" spans="1:13" ht="18" customHeight="1">
      <c r="A241" s="7">
        <v>239</v>
      </c>
      <c r="C241" s="7" t="s">
        <v>46</v>
      </c>
      <c r="D241" s="7" t="s">
        <v>378</v>
      </c>
      <c r="E241" s="7">
        <v>1</v>
      </c>
      <c r="F241" s="7">
        <v>2</v>
      </c>
      <c r="G241" s="7">
        <v>4</v>
      </c>
      <c r="H241" s="7">
        <v>8</v>
      </c>
      <c r="I241" s="7">
        <v>20</v>
      </c>
      <c r="J241" s="7">
        <v>36</v>
      </c>
      <c r="K241" s="7">
        <v>6</v>
      </c>
      <c r="L241" s="7" t="s">
        <v>848</v>
      </c>
      <c r="M241" s="21" t="s">
        <v>379</v>
      </c>
    </row>
    <row r="242" spans="1:13" ht="18" customHeight="1">
      <c r="A242" s="7">
        <v>240</v>
      </c>
      <c r="C242" s="7" t="s">
        <v>46</v>
      </c>
      <c r="D242" s="7" t="s">
        <v>380</v>
      </c>
      <c r="E242" s="7">
        <v>1</v>
      </c>
      <c r="F242" s="7">
        <v>2</v>
      </c>
      <c r="G242" s="7">
        <v>4</v>
      </c>
      <c r="H242" s="7">
        <v>8</v>
      </c>
      <c r="I242" s="7">
        <v>20</v>
      </c>
      <c r="J242" s="7">
        <v>36</v>
      </c>
      <c r="K242" s="7">
        <v>6</v>
      </c>
      <c r="L242" s="7" t="s">
        <v>848</v>
      </c>
      <c r="M242" s="21" t="s">
        <v>381</v>
      </c>
    </row>
    <row r="243" spans="1:13" ht="18" customHeight="1">
      <c r="A243" s="7">
        <v>241</v>
      </c>
      <c r="C243" s="7" t="s">
        <v>49</v>
      </c>
      <c r="D243" s="7" t="s">
        <v>382</v>
      </c>
      <c r="E243" s="7">
        <v>1</v>
      </c>
      <c r="F243" s="7">
        <v>1</v>
      </c>
      <c r="G243" s="7" t="s">
        <v>715</v>
      </c>
      <c r="H243" s="7" t="s">
        <v>715</v>
      </c>
      <c r="I243" s="7" t="s">
        <v>715</v>
      </c>
      <c r="J243" s="7">
        <v>3</v>
      </c>
      <c r="K243" s="7">
        <v>3</v>
      </c>
      <c r="L243" s="7" t="s">
        <v>849</v>
      </c>
      <c r="M243" s="21" t="s">
        <v>48</v>
      </c>
    </row>
    <row r="244" spans="1:13" ht="18" customHeight="1">
      <c r="A244" s="7">
        <v>242</v>
      </c>
      <c r="C244" s="7" t="s">
        <v>46</v>
      </c>
      <c r="D244" s="7" t="s">
        <v>383</v>
      </c>
      <c r="E244" s="7">
        <v>1</v>
      </c>
      <c r="F244" s="7">
        <v>2</v>
      </c>
      <c r="G244" s="7">
        <v>4</v>
      </c>
      <c r="H244" s="7">
        <v>7</v>
      </c>
      <c r="I244" s="7">
        <v>14</v>
      </c>
      <c r="J244" s="7">
        <v>29</v>
      </c>
      <c r="K244" s="7">
        <v>6</v>
      </c>
      <c r="L244" s="7" t="s">
        <v>850</v>
      </c>
      <c r="M244" s="21" t="s">
        <v>384</v>
      </c>
    </row>
    <row r="245" spans="1:13" ht="18" customHeight="1">
      <c r="A245" s="7">
        <v>243</v>
      </c>
      <c r="C245" s="7" t="s">
        <v>46</v>
      </c>
      <c r="D245" s="7" t="s">
        <v>385</v>
      </c>
      <c r="E245" s="7">
        <v>1</v>
      </c>
      <c r="F245" s="7">
        <v>2</v>
      </c>
      <c r="G245" s="7">
        <v>4</v>
      </c>
      <c r="H245" s="7">
        <v>7</v>
      </c>
      <c r="I245" s="7">
        <v>14</v>
      </c>
      <c r="J245" s="7">
        <v>29</v>
      </c>
      <c r="K245" s="7">
        <v>6</v>
      </c>
      <c r="L245" s="7" t="s">
        <v>850</v>
      </c>
      <c r="M245" s="21" t="s">
        <v>22</v>
      </c>
    </row>
    <row r="246" spans="1:13" ht="18" customHeight="1">
      <c r="A246" s="7">
        <v>244</v>
      </c>
      <c r="C246" s="7" t="s">
        <v>46</v>
      </c>
      <c r="D246" s="7" t="s">
        <v>386</v>
      </c>
      <c r="E246" s="7">
        <v>1</v>
      </c>
      <c r="F246" s="7">
        <v>2</v>
      </c>
      <c r="G246" s="7">
        <v>4</v>
      </c>
      <c r="H246" s="7">
        <v>8</v>
      </c>
      <c r="I246" s="7">
        <v>20</v>
      </c>
      <c r="J246" s="7">
        <v>36</v>
      </c>
      <c r="K246" s="7">
        <v>6</v>
      </c>
      <c r="L246" s="7" t="s">
        <v>851</v>
      </c>
      <c r="M246" s="21" t="s">
        <v>13</v>
      </c>
    </row>
    <row r="247" spans="1:13" ht="18" customHeight="1">
      <c r="A247" s="7">
        <v>245</v>
      </c>
      <c r="C247" s="7" t="s">
        <v>46</v>
      </c>
      <c r="D247" s="7" t="s">
        <v>387</v>
      </c>
      <c r="E247" s="7">
        <v>1</v>
      </c>
      <c r="F247" s="7">
        <v>2</v>
      </c>
      <c r="G247" s="7">
        <v>4</v>
      </c>
      <c r="H247" s="7">
        <v>8</v>
      </c>
      <c r="I247" s="7">
        <v>16</v>
      </c>
      <c r="J247" s="7">
        <v>32</v>
      </c>
      <c r="K247" s="7">
        <v>6</v>
      </c>
      <c r="L247" s="7" t="s">
        <v>852</v>
      </c>
      <c r="M247" s="21" t="s">
        <v>388</v>
      </c>
    </row>
    <row r="248" spans="1:13" ht="18" customHeight="1">
      <c r="A248" s="7">
        <v>246</v>
      </c>
      <c r="C248" s="7" t="s">
        <v>46</v>
      </c>
      <c r="D248" s="7" t="s">
        <v>389</v>
      </c>
      <c r="E248" s="7">
        <v>1</v>
      </c>
      <c r="F248" s="7">
        <v>2</v>
      </c>
      <c r="G248" s="7">
        <v>4</v>
      </c>
      <c r="H248" s="7">
        <v>7</v>
      </c>
      <c r="I248" s="7">
        <v>14</v>
      </c>
      <c r="J248" s="7">
        <v>29</v>
      </c>
      <c r="K248" s="7">
        <v>6</v>
      </c>
      <c r="L248" s="7" t="s">
        <v>852</v>
      </c>
      <c r="M248" s="21" t="s">
        <v>37</v>
      </c>
    </row>
    <row r="249" spans="1:13" ht="18" customHeight="1">
      <c r="A249" s="7">
        <v>247</v>
      </c>
      <c r="C249" s="7" t="s">
        <v>46</v>
      </c>
      <c r="D249" s="7" t="s">
        <v>390</v>
      </c>
      <c r="E249" s="7">
        <v>1</v>
      </c>
      <c r="F249" s="7">
        <v>2</v>
      </c>
      <c r="G249" s="7">
        <v>4</v>
      </c>
      <c r="H249" s="7">
        <v>8</v>
      </c>
      <c r="I249" s="7">
        <v>16</v>
      </c>
      <c r="J249" s="7">
        <v>32</v>
      </c>
      <c r="K249" s="7">
        <v>6</v>
      </c>
      <c r="L249" s="7" t="s">
        <v>853</v>
      </c>
      <c r="M249" s="21" t="s">
        <v>48</v>
      </c>
    </row>
    <row r="250" spans="1:13" ht="18" customHeight="1">
      <c r="A250" s="7">
        <v>248</v>
      </c>
      <c r="C250" s="7" t="s">
        <v>46</v>
      </c>
      <c r="D250" s="7" t="s">
        <v>391</v>
      </c>
      <c r="E250" s="7">
        <v>1</v>
      </c>
      <c r="F250" s="7">
        <v>2</v>
      </c>
      <c r="G250" s="7">
        <v>4</v>
      </c>
      <c r="H250" s="7">
        <v>7</v>
      </c>
      <c r="I250" s="7">
        <v>14</v>
      </c>
      <c r="J250" s="7">
        <v>29</v>
      </c>
      <c r="K250" s="7">
        <v>6</v>
      </c>
      <c r="L250" s="7" t="s">
        <v>853</v>
      </c>
      <c r="M250" s="21" t="s">
        <v>392</v>
      </c>
    </row>
    <row r="251" spans="1:13" ht="18" customHeight="1">
      <c r="A251" s="7">
        <v>249</v>
      </c>
      <c r="C251" s="7" t="s">
        <v>46</v>
      </c>
      <c r="D251" s="7" t="s">
        <v>393</v>
      </c>
      <c r="E251" s="7">
        <v>1</v>
      </c>
      <c r="F251" s="7">
        <v>2</v>
      </c>
      <c r="G251" s="7">
        <v>4</v>
      </c>
      <c r="H251" s="7">
        <v>7</v>
      </c>
      <c r="I251" s="7">
        <v>14</v>
      </c>
      <c r="J251" s="7">
        <v>29</v>
      </c>
      <c r="K251" s="7">
        <v>6</v>
      </c>
      <c r="L251" s="7" t="s">
        <v>854</v>
      </c>
      <c r="M251" s="21" t="s">
        <v>88</v>
      </c>
    </row>
    <row r="252" spans="1:13" ht="18" customHeight="1">
      <c r="A252" s="7">
        <v>250</v>
      </c>
      <c r="C252" s="7" t="s">
        <v>49</v>
      </c>
      <c r="D252" s="7" t="s">
        <v>394</v>
      </c>
      <c r="E252" s="7">
        <v>1</v>
      </c>
      <c r="F252" s="7">
        <v>2</v>
      </c>
      <c r="G252" s="7">
        <v>3</v>
      </c>
      <c r="H252" s="7">
        <v>6</v>
      </c>
      <c r="I252" s="7">
        <v>14</v>
      </c>
      <c r="J252" s="7">
        <v>27</v>
      </c>
      <c r="K252" s="7">
        <v>6</v>
      </c>
      <c r="L252" s="7" t="s">
        <v>855</v>
      </c>
      <c r="M252" s="21" t="s">
        <v>395</v>
      </c>
    </row>
    <row r="253" spans="1:13" ht="18" customHeight="1">
      <c r="A253" s="7">
        <v>251</v>
      </c>
      <c r="C253" s="7" t="s">
        <v>46</v>
      </c>
      <c r="D253" s="7" t="s">
        <v>396</v>
      </c>
      <c r="E253" s="7">
        <v>1</v>
      </c>
      <c r="F253" s="7">
        <v>2</v>
      </c>
      <c r="G253" s="7">
        <v>4</v>
      </c>
      <c r="H253" s="7">
        <v>8</v>
      </c>
      <c r="I253" s="7">
        <v>20</v>
      </c>
      <c r="J253" s="7">
        <v>36</v>
      </c>
      <c r="K253" s="7">
        <v>6</v>
      </c>
      <c r="L253" s="7" t="s">
        <v>856</v>
      </c>
      <c r="M253" s="21" t="s">
        <v>41</v>
      </c>
    </row>
    <row r="254" spans="1:13" ht="18" customHeight="1">
      <c r="A254" s="7">
        <v>252</v>
      </c>
      <c r="C254" s="7" t="s">
        <v>46</v>
      </c>
      <c r="D254" s="7" t="s">
        <v>397</v>
      </c>
      <c r="E254" s="7">
        <v>1</v>
      </c>
      <c r="F254" s="7">
        <v>2</v>
      </c>
      <c r="G254" s="7">
        <v>4</v>
      </c>
      <c r="H254" s="7">
        <v>8</v>
      </c>
      <c r="I254" s="7">
        <v>20</v>
      </c>
      <c r="J254" s="7">
        <v>36</v>
      </c>
      <c r="K254" s="7">
        <v>6</v>
      </c>
      <c r="L254" s="7" t="s">
        <v>856</v>
      </c>
      <c r="M254" s="21" t="s">
        <v>37</v>
      </c>
    </row>
    <row r="255" spans="1:13" ht="18" customHeight="1">
      <c r="A255" s="7">
        <v>253</v>
      </c>
      <c r="C255" s="7" t="s">
        <v>46</v>
      </c>
      <c r="D255" s="7" t="s">
        <v>398</v>
      </c>
      <c r="E255" s="7">
        <v>1</v>
      </c>
      <c r="F255" s="7">
        <v>2</v>
      </c>
      <c r="G255" s="7">
        <v>4</v>
      </c>
      <c r="H255" s="7">
        <v>7</v>
      </c>
      <c r="I255" s="7">
        <v>14</v>
      </c>
      <c r="J255" s="7">
        <v>29</v>
      </c>
      <c r="K255" s="7">
        <v>6</v>
      </c>
      <c r="L255" s="7" t="s">
        <v>856</v>
      </c>
      <c r="M255" s="21" t="s">
        <v>176</v>
      </c>
    </row>
    <row r="256" spans="1:13" ht="18" customHeight="1">
      <c r="A256" s="7">
        <v>254</v>
      </c>
      <c r="C256" s="7" t="s">
        <v>46</v>
      </c>
      <c r="D256" s="7" t="s">
        <v>399</v>
      </c>
      <c r="E256" s="7">
        <v>1</v>
      </c>
      <c r="F256" s="7">
        <v>2</v>
      </c>
      <c r="G256" s="7">
        <v>4</v>
      </c>
      <c r="H256" s="7">
        <v>7</v>
      </c>
      <c r="I256" s="7">
        <v>14</v>
      </c>
      <c r="J256" s="7">
        <v>29</v>
      </c>
      <c r="K256" s="7">
        <v>6</v>
      </c>
      <c r="L256" s="7" t="s">
        <v>857</v>
      </c>
      <c r="M256" s="21" t="s">
        <v>400</v>
      </c>
    </row>
    <row r="257" spans="1:13" ht="18" customHeight="1">
      <c r="A257" s="7">
        <v>255</v>
      </c>
      <c r="C257" s="7" t="s">
        <v>46</v>
      </c>
      <c r="D257" s="7" t="s">
        <v>401</v>
      </c>
      <c r="E257" s="7">
        <v>1</v>
      </c>
      <c r="F257" s="7">
        <v>2</v>
      </c>
      <c r="G257" s="7">
        <v>4</v>
      </c>
      <c r="H257" s="7">
        <v>7</v>
      </c>
      <c r="I257" s="7">
        <v>20</v>
      </c>
      <c r="J257" s="7">
        <v>35</v>
      </c>
      <c r="K257" s="7">
        <v>6</v>
      </c>
      <c r="L257" s="7" t="s">
        <v>858</v>
      </c>
      <c r="M257" s="21" t="s">
        <v>402</v>
      </c>
    </row>
    <row r="258" spans="1:13" ht="18" customHeight="1">
      <c r="A258" s="7">
        <v>256</v>
      </c>
      <c r="C258" s="7" t="s">
        <v>46</v>
      </c>
      <c r="D258" s="7" t="s">
        <v>403</v>
      </c>
      <c r="E258" s="7">
        <v>1</v>
      </c>
      <c r="F258" s="7">
        <v>2</v>
      </c>
      <c r="G258" s="7">
        <v>4</v>
      </c>
      <c r="H258" s="7">
        <v>8</v>
      </c>
      <c r="I258" s="7">
        <v>20</v>
      </c>
      <c r="J258" s="7">
        <v>36</v>
      </c>
      <c r="K258" s="7">
        <v>6</v>
      </c>
      <c r="L258" s="7" t="s">
        <v>859</v>
      </c>
      <c r="M258" s="21" t="s">
        <v>22</v>
      </c>
    </row>
    <row r="259" spans="1:13" ht="18" customHeight="1">
      <c r="A259" s="7">
        <v>257</v>
      </c>
      <c r="C259" s="7" t="s">
        <v>46</v>
      </c>
      <c r="D259" s="7" t="s">
        <v>404</v>
      </c>
      <c r="E259" s="7">
        <v>1</v>
      </c>
      <c r="F259" s="7">
        <v>2</v>
      </c>
      <c r="G259" s="7">
        <v>4</v>
      </c>
      <c r="H259" s="7">
        <v>8</v>
      </c>
      <c r="I259" s="7">
        <v>20</v>
      </c>
      <c r="J259" s="7">
        <v>36</v>
      </c>
      <c r="K259" s="7">
        <v>6</v>
      </c>
      <c r="L259" s="7" t="s">
        <v>859</v>
      </c>
      <c r="M259" s="21" t="s">
        <v>68</v>
      </c>
    </row>
    <row r="260" spans="1:13" ht="18" customHeight="1">
      <c r="A260" s="7">
        <v>258</v>
      </c>
      <c r="C260" s="7" t="s">
        <v>46</v>
      </c>
      <c r="D260" s="7" t="s">
        <v>405</v>
      </c>
      <c r="E260" s="7">
        <v>1</v>
      </c>
      <c r="F260" s="7">
        <v>2</v>
      </c>
      <c r="G260" s="7">
        <v>4</v>
      </c>
      <c r="H260" s="7">
        <v>8</v>
      </c>
      <c r="I260" s="7">
        <v>16</v>
      </c>
      <c r="J260" s="7">
        <v>32</v>
      </c>
      <c r="K260" s="7">
        <v>6</v>
      </c>
      <c r="L260" s="7" t="s">
        <v>859</v>
      </c>
      <c r="M260" s="21" t="s">
        <v>13</v>
      </c>
    </row>
    <row r="261" spans="1:13" ht="18" customHeight="1">
      <c r="A261" s="7">
        <v>259</v>
      </c>
      <c r="C261" s="7" t="s">
        <v>46</v>
      </c>
      <c r="D261" s="7" t="s">
        <v>406</v>
      </c>
      <c r="E261" s="7">
        <v>1</v>
      </c>
      <c r="F261" s="7">
        <v>2</v>
      </c>
      <c r="G261" s="7">
        <v>4</v>
      </c>
      <c r="H261" s="7">
        <v>8</v>
      </c>
      <c r="I261" s="7">
        <v>16</v>
      </c>
      <c r="J261" s="7">
        <v>32</v>
      </c>
      <c r="K261" s="7">
        <v>6</v>
      </c>
      <c r="L261" s="7" t="s">
        <v>859</v>
      </c>
      <c r="M261" s="21" t="s">
        <v>57</v>
      </c>
    </row>
    <row r="262" spans="1:13" ht="18" customHeight="1">
      <c r="A262" s="7">
        <v>260</v>
      </c>
      <c r="B262" s="7">
        <v>84</v>
      </c>
      <c r="C262" s="7" t="s">
        <v>38</v>
      </c>
      <c r="D262" s="7" t="s">
        <v>407</v>
      </c>
      <c r="E262" s="7">
        <v>1</v>
      </c>
      <c r="F262" s="7">
        <v>2</v>
      </c>
      <c r="G262" s="7">
        <v>4</v>
      </c>
      <c r="H262" s="7">
        <v>7</v>
      </c>
      <c r="I262" s="7">
        <v>14</v>
      </c>
      <c r="J262" s="7">
        <v>29</v>
      </c>
      <c r="K262" s="7">
        <v>6</v>
      </c>
      <c r="L262" s="7" t="s">
        <v>860</v>
      </c>
      <c r="M262" s="21" t="s">
        <v>408</v>
      </c>
    </row>
    <row r="263" spans="1:13" ht="18" customHeight="1">
      <c r="A263" s="7">
        <v>261</v>
      </c>
      <c r="C263" s="7" t="s">
        <v>46</v>
      </c>
      <c r="D263" s="7" t="s">
        <v>409</v>
      </c>
      <c r="E263" s="7">
        <v>1</v>
      </c>
      <c r="F263" s="7">
        <v>2</v>
      </c>
      <c r="G263" s="7">
        <v>4</v>
      </c>
      <c r="H263" s="7">
        <v>8</v>
      </c>
      <c r="I263" s="7">
        <v>20</v>
      </c>
      <c r="J263" s="7">
        <v>36</v>
      </c>
      <c r="K263" s="7">
        <v>6</v>
      </c>
      <c r="L263" s="7" t="s">
        <v>861</v>
      </c>
      <c r="M263" s="21" t="s">
        <v>410</v>
      </c>
    </row>
    <row r="264" spans="1:13" ht="18" customHeight="1">
      <c r="A264" s="7">
        <v>262</v>
      </c>
      <c r="C264" s="7" t="s">
        <v>46</v>
      </c>
      <c r="D264" s="7" t="s">
        <v>411</v>
      </c>
      <c r="E264" s="7">
        <v>1</v>
      </c>
      <c r="F264" s="7">
        <v>2</v>
      </c>
      <c r="G264" s="7">
        <v>4</v>
      </c>
      <c r="H264" s="7">
        <v>8</v>
      </c>
      <c r="I264" s="7">
        <v>20</v>
      </c>
      <c r="J264" s="7">
        <v>36</v>
      </c>
      <c r="K264" s="7">
        <v>6</v>
      </c>
      <c r="L264" s="7" t="s">
        <v>862</v>
      </c>
      <c r="M264" s="21" t="s">
        <v>412</v>
      </c>
    </row>
    <row r="265" spans="1:13" ht="18" customHeight="1">
      <c r="A265" s="7">
        <v>263</v>
      </c>
      <c r="C265" s="7" t="s">
        <v>46</v>
      </c>
      <c r="D265" s="7" t="s">
        <v>413</v>
      </c>
      <c r="E265" s="7">
        <v>1</v>
      </c>
      <c r="F265" s="7">
        <v>2</v>
      </c>
      <c r="G265" s="7">
        <v>4</v>
      </c>
      <c r="H265" s="7">
        <v>7</v>
      </c>
      <c r="I265" s="7">
        <v>14</v>
      </c>
      <c r="J265" s="7">
        <v>29</v>
      </c>
      <c r="K265" s="7">
        <v>6</v>
      </c>
      <c r="L265" s="7" t="s">
        <v>862</v>
      </c>
      <c r="M265" s="21" t="s">
        <v>379</v>
      </c>
    </row>
    <row r="266" spans="1:13" ht="18" customHeight="1">
      <c r="A266" s="7">
        <v>264</v>
      </c>
      <c r="C266" s="7" t="s">
        <v>46</v>
      </c>
      <c r="D266" s="7" t="s">
        <v>414</v>
      </c>
      <c r="E266" s="7">
        <v>1</v>
      </c>
      <c r="F266" s="7">
        <v>2</v>
      </c>
      <c r="G266" s="7">
        <v>4</v>
      </c>
      <c r="H266" s="7">
        <v>7</v>
      </c>
      <c r="I266" s="7">
        <v>14</v>
      </c>
      <c r="J266" s="7">
        <v>29</v>
      </c>
      <c r="K266" s="7">
        <v>6</v>
      </c>
      <c r="L266" s="7" t="s">
        <v>862</v>
      </c>
      <c r="M266" s="21" t="s">
        <v>415</v>
      </c>
    </row>
    <row r="267" spans="1:13" ht="18" customHeight="1">
      <c r="A267" s="7">
        <v>265</v>
      </c>
      <c r="C267" s="7" t="s">
        <v>46</v>
      </c>
      <c r="D267" s="7" t="s">
        <v>416</v>
      </c>
      <c r="E267" s="7">
        <v>1</v>
      </c>
      <c r="F267" s="7">
        <v>2</v>
      </c>
      <c r="G267" s="7">
        <v>4</v>
      </c>
      <c r="H267" s="7">
        <v>8</v>
      </c>
      <c r="I267" s="7">
        <v>20</v>
      </c>
      <c r="J267" s="7">
        <v>36</v>
      </c>
      <c r="K267" s="7">
        <v>6</v>
      </c>
      <c r="L267" s="7" t="s">
        <v>863</v>
      </c>
      <c r="M267" s="21" t="s">
        <v>51</v>
      </c>
    </row>
    <row r="268" spans="1:13" ht="18" customHeight="1">
      <c r="A268" s="7">
        <v>266</v>
      </c>
      <c r="C268" s="7" t="s">
        <v>46</v>
      </c>
      <c r="D268" s="7" t="s">
        <v>417</v>
      </c>
      <c r="E268" s="7">
        <v>1</v>
      </c>
      <c r="F268" s="7">
        <v>2</v>
      </c>
      <c r="G268" s="7">
        <v>4</v>
      </c>
      <c r="H268" s="7">
        <v>8</v>
      </c>
      <c r="I268" s="7">
        <v>16</v>
      </c>
      <c r="J268" s="7">
        <v>32</v>
      </c>
      <c r="K268" s="7">
        <v>6</v>
      </c>
      <c r="L268" s="7" t="s">
        <v>863</v>
      </c>
      <c r="M268" s="21" t="s">
        <v>418</v>
      </c>
    </row>
    <row r="269" spans="1:13" ht="18" customHeight="1">
      <c r="A269" s="7">
        <v>267</v>
      </c>
      <c r="C269" s="7" t="s">
        <v>46</v>
      </c>
      <c r="D269" s="7" t="s">
        <v>419</v>
      </c>
      <c r="E269" s="7">
        <v>1</v>
      </c>
      <c r="F269" s="7">
        <v>2</v>
      </c>
      <c r="G269" s="7">
        <v>4</v>
      </c>
      <c r="H269" s="7">
        <v>8</v>
      </c>
      <c r="I269" s="7">
        <v>20</v>
      </c>
      <c r="J269" s="7">
        <v>36</v>
      </c>
      <c r="K269" s="7">
        <v>6</v>
      </c>
      <c r="L269" s="7" t="s">
        <v>864</v>
      </c>
      <c r="M269" s="21" t="s">
        <v>420</v>
      </c>
    </row>
    <row r="270" spans="1:13" ht="18" customHeight="1">
      <c r="A270" s="7">
        <v>268</v>
      </c>
      <c r="C270" s="7" t="s">
        <v>46</v>
      </c>
      <c r="D270" s="7" t="s">
        <v>421</v>
      </c>
      <c r="E270" s="7">
        <v>1</v>
      </c>
      <c r="F270" s="7">
        <v>2</v>
      </c>
      <c r="G270" s="7">
        <v>4</v>
      </c>
      <c r="H270" s="7">
        <v>8</v>
      </c>
      <c r="I270" s="7">
        <v>16</v>
      </c>
      <c r="J270" s="7">
        <v>32</v>
      </c>
      <c r="K270" s="7">
        <v>6</v>
      </c>
      <c r="L270" s="7" t="s">
        <v>864</v>
      </c>
      <c r="M270" s="21" t="s">
        <v>422</v>
      </c>
    </row>
    <row r="271" spans="1:13" ht="18" customHeight="1">
      <c r="A271" s="7">
        <v>269</v>
      </c>
      <c r="C271" s="7" t="s">
        <v>46</v>
      </c>
      <c r="D271" s="7" t="s">
        <v>423</v>
      </c>
      <c r="E271" s="7">
        <v>1</v>
      </c>
      <c r="F271" s="7">
        <v>2</v>
      </c>
      <c r="G271" s="7">
        <v>4</v>
      </c>
      <c r="H271" s="7">
        <v>7</v>
      </c>
      <c r="I271" s="7">
        <v>14</v>
      </c>
      <c r="J271" s="7">
        <v>29</v>
      </c>
      <c r="K271" s="7">
        <v>6</v>
      </c>
      <c r="L271" s="7" t="s">
        <v>864</v>
      </c>
      <c r="M271" s="21" t="s">
        <v>22</v>
      </c>
    </row>
    <row r="272" spans="1:13" ht="18" customHeight="1">
      <c r="A272" s="7">
        <v>270</v>
      </c>
      <c r="C272" s="7" t="s">
        <v>49</v>
      </c>
      <c r="D272" s="7" t="s">
        <v>424</v>
      </c>
      <c r="E272" s="7">
        <v>1</v>
      </c>
      <c r="F272" s="7">
        <v>1</v>
      </c>
      <c r="G272" s="7" t="s">
        <v>715</v>
      </c>
      <c r="H272" s="7" t="s">
        <v>715</v>
      </c>
      <c r="I272" s="7" t="s">
        <v>715</v>
      </c>
      <c r="J272" s="7">
        <v>3</v>
      </c>
      <c r="K272" s="7">
        <v>3</v>
      </c>
      <c r="L272" s="7" t="s">
        <v>865</v>
      </c>
      <c r="M272" s="21" t="s">
        <v>22</v>
      </c>
    </row>
    <row r="273" spans="1:13" ht="18" customHeight="1">
      <c r="A273" s="7">
        <v>271</v>
      </c>
      <c r="C273" s="7" t="s">
        <v>46</v>
      </c>
      <c r="D273" s="7" t="s">
        <v>425</v>
      </c>
      <c r="E273" s="7">
        <v>1</v>
      </c>
      <c r="F273" s="7">
        <v>2</v>
      </c>
      <c r="G273" s="7">
        <v>4</v>
      </c>
      <c r="H273" s="7">
        <v>8</v>
      </c>
      <c r="I273" s="7">
        <v>20</v>
      </c>
      <c r="J273" s="7">
        <v>36</v>
      </c>
      <c r="K273" s="7">
        <v>6</v>
      </c>
      <c r="L273" s="7" t="s">
        <v>866</v>
      </c>
      <c r="M273" s="21" t="s">
        <v>426</v>
      </c>
    </row>
    <row r="274" spans="1:13" ht="18" customHeight="1">
      <c r="A274" s="7">
        <v>272</v>
      </c>
      <c r="C274" s="7" t="s">
        <v>46</v>
      </c>
      <c r="D274" s="7" t="s">
        <v>427</v>
      </c>
      <c r="E274" s="7">
        <v>1</v>
      </c>
      <c r="F274" s="7">
        <v>2</v>
      </c>
      <c r="G274" s="7">
        <v>4</v>
      </c>
      <c r="H274" s="7">
        <v>7</v>
      </c>
      <c r="I274" s="7">
        <v>14</v>
      </c>
      <c r="J274" s="7">
        <v>29</v>
      </c>
      <c r="K274" s="7">
        <v>6</v>
      </c>
      <c r="L274" s="7" t="s">
        <v>866</v>
      </c>
      <c r="M274" s="21" t="s">
        <v>428</v>
      </c>
    </row>
    <row r="275" spans="1:13" ht="18" customHeight="1">
      <c r="A275" s="7">
        <v>273</v>
      </c>
      <c r="C275" s="7" t="s">
        <v>46</v>
      </c>
      <c r="D275" s="7" t="s">
        <v>429</v>
      </c>
      <c r="E275" s="7">
        <v>1</v>
      </c>
      <c r="F275" s="7">
        <v>2</v>
      </c>
      <c r="G275" s="7">
        <v>4</v>
      </c>
      <c r="H275" s="7">
        <v>8</v>
      </c>
      <c r="I275" s="7">
        <v>20</v>
      </c>
      <c r="J275" s="7">
        <v>36</v>
      </c>
      <c r="K275" s="7">
        <v>6</v>
      </c>
      <c r="L275" s="7" t="s">
        <v>867</v>
      </c>
      <c r="M275" s="21" t="s">
        <v>48</v>
      </c>
    </row>
    <row r="276" spans="1:13" ht="18" customHeight="1">
      <c r="A276" s="7">
        <v>274</v>
      </c>
      <c r="C276" s="7" t="s">
        <v>49</v>
      </c>
      <c r="D276" s="7" t="s">
        <v>430</v>
      </c>
      <c r="E276" s="7">
        <v>1</v>
      </c>
      <c r="F276" s="7">
        <v>1</v>
      </c>
      <c r="G276" s="7" t="s">
        <v>715</v>
      </c>
      <c r="H276" s="7" t="s">
        <v>715</v>
      </c>
      <c r="I276" s="7" t="s">
        <v>715</v>
      </c>
      <c r="J276" s="7">
        <v>3</v>
      </c>
      <c r="K276" s="7">
        <v>3</v>
      </c>
      <c r="L276" s="7" t="s">
        <v>868</v>
      </c>
      <c r="M276" s="21" t="s">
        <v>431</v>
      </c>
    </row>
    <row r="277" spans="1:13" ht="18" customHeight="1">
      <c r="A277" s="7">
        <v>275</v>
      </c>
      <c r="C277" s="7" t="s">
        <v>46</v>
      </c>
      <c r="D277" s="7" t="s">
        <v>432</v>
      </c>
      <c r="E277" s="7">
        <v>1</v>
      </c>
      <c r="F277" s="7">
        <v>2</v>
      </c>
      <c r="G277" s="7">
        <v>4</v>
      </c>
      <c r="H277" s="7">
        <v>8</v>
      </c>
      <c r="I277" s="7">
        <v>16</v>
      </c>
      <c r="J277" s="7">
        <v>32</v>
      </c>
      <c r="K277" s="7">
        <v>6</v>
      </c>
      <c r="L277" s="7" t="s">
        <v>867</v>
      </c>
      <c r="M277" s="21" t="s">
        <v>20</v>
      </c>
    </row>
    <row r="278" spans="1:13" ht="18" customHeight="1">
      <c r="A278" s="7">
        <v>276</v>
      </c>
      <c r="C278" s="7" t="s">
        <v>46</v>
      </c>
      <c r="D278" s="7" t="s">
        <v>433</v>
      </c>
      <c r="E278" s="7">
        <v>1</v>
      </c>
      <c r="F278" s="7">
        <v>2</v>
      </c>
      <c r="G278" s="7">
        <v>4</v>
      </c>
      <c r="H278" s="7">
        <v>8</v>
      </c>
      <c r="I278" s="7">
        <v>16</v>
      </c>
      <c r="J278" s="7">
        <v>32</v>
      </c>
      <c r="K278" s="7">
        <v>6</v>
      </c>
      <c r="L278" s="7" t="s">
        <v>867</v>
      </c>
      <c r="M278" s="21" t="s">
        <v>434</v>
      </c>
    </row>
    <row r="279" spans="1:13" ht="18" customHeight="1">
      <c r="A279" s="7">
        <v>277</v>
      </c>
      <c r="C279" s="7" t="s">
        <v>46</v>
      </c>
      <c r="D279" s="7" t="s">
        <v>435</v>
      </c>
      <c r="E279" s="7">
        <v>1</v>
      </c>
      <c r="F279" s="7">
        <v>2</v>
      </c>
      <c r="G279" s="7">
        <v>4</v>
      </c>
      <c r="H279" s="7">
        <v>7</v>
      </c>
      <c r="I279" s="7">
        <v>14</v>
      </c>
      <c r="J279" s="7">
        <v>29</v>
      </c>
      <c r="K279" s="7">
        <v>6</v>
      </c>
      <c r="L279" s="7" t="s">
        <v>869</v>
      </c>
      <c r="M279" s="21" t="s">
        <v>436</v>
      </c>
    </row>
    <row r="280" spans="1:13" ht="18" customHeight="1">
      <c r="A280" s="7">
        <v>278</v>
      </c>
      <c r="C280" s="7" t="s">
        <v>46</v>
      </c>
      <c r="D280" s="7" t="s">
        <v>437</v>
      </c>
      <c r="E280" s="7">
        <v>1</v>
      </c>
      <c r="F280" s="7">
        <v>2</v>
      </c>
      <c r="G280" s="7">
        <v>4</v>
      </c>
      <c r="H280" s="7">
        <v>7</v>
      </c>
      <c r="I280" s="7">
        <v>14</v>
      </c>
      <c r="J280" s="7">
        <v>29</v>
      </c>
      <c r="K280" s="7">
        <v>6</v>
      </c>
      <c r="L280" s="7" t="s">
        <v>869</v>
      </c>
      <c r="M280" s="21" t="s">
        <v>438</v>
      </c>
    </row>
    <row r="281" spans="1:13" ht="18" customHeight="1">
      <c r="A281" s="7">
        <v>279</v>
      </c>
      <c r="C281" s="7" t="s">
        <v>46</v>
      </c>
      <c r="D281" s="7" t="s">
        <v>439</v>
      </c>
      <c r="E281" s="7">
        <v>1</v>
      </c>
      <c r="F281" s="7">
        <v>2</v>
      </c>
      <c r="G281" s="7">
        <v>4</v>
      </c>
      <c r="H281" s="7">
        <v>8</v>
      </c>
      <c r="I281" s="7">
        <v>20</v>
      </c>
      <c r="J281" s="7">
        <v>36</v>
      </c>
      <c r="K281" s="7">
        <v>6</v>
      </c>
      <c r="L281" s="7" t="s">
        <v>870</v>
      </c>
      <c r="M281" s="21" t="s">
        <v>37</v>
      </c>
    </row>
    <row r="282" spans="1:13" ht="18" customHeight="1">
      <c r="A282" s="7">
        <v>280</v>
      </c>
      <c r="C282" s="7" t="s">
        <v>46</v>
      </c>
      <c r="D282" s="7" t="s">
        <v>440</v>
      </c>
      <c r="E282" s="7">
        <v>1</v>
      </c>
      <c r="F282" s="7">
        <v>2</v>
      </c>
      <c r="G282" s="7">
        <v>4</v>
      </c>
      <c r="H282" s="7">
        <v>8</v>
      </c>
      <c r="I282" s="7">
        <v>20</v>
      </c>
      <c r="J282" s="7">
        <v>36</v>
      </c>
      <c r="K282" s="7">
        <v>6</v>
      </c>
      <c r="L282" s="7" t="s">
        <v>870</v>
      </c>
      <c r="M282" s="21" t="s">
        <v>379</v>
      </c>
    </row>
    <row r="283" spans="1:13" ht="18" customHeight="1">
      <c r="A283" s="7">
        <v>281</v>
      </c>
      <c r="C283" s="7" t="s">
        <v>46</v>
      </c>
      <c r="D283" s="7" t="s">
        <v>441</v>
      </c>
      <c r="E283" s="7">
        <v>1</v>
      </c>
      <c r="F283" s="7">
        <v>2</v>
      </c>
      <c r="G283" s="7">
        <v>4</v>
      </c>
      <c r="H283" s="7">
        <v>7</v>
      </c>
      <c r="I283" s="7">
        <v>14</v>
      </c>
      <c r="J283" s="7">
        <v>29</v>
      </c>
      <c r="K283" s="7">
        <v>6</v>
      </c>
      <c r="L283" s="7" t="s">
        <v>871</v>
      </c>
      <c r="M283" s="21" t="s">
        <v>442</v>
      </c>
    </row>
    <row r="284" spans="1:13" ht="18" customHeight="1">
      <c r="A284" s="7">
        <v>282</v>
      </c>
      <c r="C284" s="7" t="s">
        <v>46</v>
      </c>
      <c r="D284" s="7" t="s">
        <v>443</v>
      </c>
      <c r="E284" s="7">
        <v>1</v>
      </c>
      <c r="F284" s="7">
        <v>2</v>
      </c>
      <c r="G284" s="7">
        <v>4</v>
      </c>
      <c r="H284" s="7">
        <v>7</v>
      </c>
      <c r="I284" s="7">
        <v>14</v>
      </c>
      <c r="J284" s="7">
        <v>29</v>
      </c>
      <c r="K284" s="7">
        <v>6</v>
      </c>
      <c r="L284" s="7" t="s">
        <v>871</v>
      </c>
      <c r="M284" s="21" t="s">
        <v>444</v>
      </c>
    </row>
    <row r="285" spans="1:13" ht="18" customHeight="1">
      <c r="A285" s="7">
        <v>283</v>
      </c>
      <c r="C285" s="7" t="s">
        <v>46</v>
      </c>
      <c r="D285" s="7" t="s">
        <v>445</v>
      </c>
      <c r="E285" s="7">
        <v>1</v>
      </c>
      <c r="F285" s="7">
        <v>2</v>
      </c>
      <c r="G285" s="7">
        <v>4</v>
      </c>
      <c r="H285" s="7">
        <v>8</v>
      </c>
      <c r="I285" s="7">
        <v>16</v>
      </c>
      <c r="J285" s="7">
        <v>32</v>
      </c>
      <c r="K285" s="7">
        <v>6</v>
      </c>
      <c r="L285" s="7" t="s">
        <v>872</v>
      </c>
      <c r="M285" s="21" t="s">
        <v>446</v>
      </c>
    </row>
    <row r="286" spans="1:13" ht="18" customHeight="1">
      <c r="A286" s="7">
        <v>284</v>
      </c>
      <c r="C286" s="7" t="s">
        <v>46</v>
      </c>
      <c r="D286" s="7" t="s">
        <v>447</v>
      </c>
      <c r="E286" s="7">
        <v>1</v>
      </c>
      <c r="F286" s="7">
        <v>2</v>
      </c>
      <c r="G286" s="7">
        <v>4</v>
      </c>
      <c r="H286" s="7">
        <v>7</v>
      </c>
      <c r="I286" s="7">
        <v>14</v>
      </c>
      <c r="J286" s="7">
        <v>29</v>
      </c>
      <c r="K286" s="7">
        <v>6</v>
      </c>
      <c r="L286" s="7" t="s">
        <v>873</v>
      </c>
      <c r="M286" s="21" t="s">
        <v>13</v>
      </c>
    </row>
    <row r="287" spans="1:13" ht="18" customHeight="1">
      <c r="A287" s="7">
        <v>285</v>
      </c>
      <c r="C287" s="7" t="s">
        <v>46</v>
      </c>
      <c r="D287" s="7" t="s">
        <v>448</v>
      </c>
      <c r="E287" s="7">
        <v>1</v>
      </c>
      <c r="F287" s="7">
        <v>2</v>
      </c>
      <c r="G287" s="7">
        <v>4</v>
      </c>
      <c r="H287" s="7">
        <v>8</v>
      </c>
      <c r="I287" s="7">
        <v>20</v>
      </c>
      <c r="J287" s="7">
        <v>36</v>
      </c>
      <c r="K287" s="7">
        <v>6</v>
      </c>
      <c r="L287" s="7" t="s">
        <v>874</v>
      </c>
      <c r="M287" s="21" t="s">
        <v>449</v>
      </c>
    </row>
    <row r="288" spans="1:13" ht="18" customHeight="1">
      <c r="A288" s="7">
        <v>286</v>
      </c>
      <c r="C288" s="7" t="s">
        <v>46</v>
      </c>
      <c r="D288" s="7" t="s">
        <v>450</v>
      </c>
      <c r="E288" s="7">
        <v>1</v>
      </c>
      <c r="F288" s="7">
        <v>2</v>
      </c>
      <c r="G288" s="7">
        <v>4</v>
      </c>
      <c r="H288" s="7">
        <v>8</v>
      </c>
      <c r="I288" s="7">
        <v>20</v>
      </c>
      <c r="J288" s="7">
        <v>36</v>
      </c>
      <c r="K288" s="7">
        <v>6</v>
      </c>
      <c r="L288" s="7" t="s">
        <v>874</v>
      </c>
      <c r="M288" s="21" t="s">
        <v>91</v>
      </c>
    </row>
    <row r="289" spans="1:13" ht="18" customHeight="1">
      <c r="A289" s="7">
        <v>287</v>
      </c>
      <c r="C289" s="7" t="s">
        <v>46</v>
      </c>
      <c r="D289" s="7" t="s">
        <v>451</v>
      </c>
      <c r="E289" s="7">
        <v>1</v>
      </c>
      <c r="F289" s="7">
        <v>2</v>
      </c>
      <c r="G289" s="7">
        <v>4</v>
      </c>
      <c r="H289" s="7">
        <v>8</v>
      </c>
      <c r="I289" s="7">
        <v>20</v>
      </c>
      <c r="J289" s="7">
        <v>36</v>
      </c>
      <c r="K289" s="7">
        <v>6</v>
      </c>
      <c r="L289" s="7" t="s">
        <v>875</v>
      </c>
      <c r="M289" s="21" t="s">
        <v>452</v>
      </c>
    </row>
    <row r="290" spans="1:13" ht="18" customHeight="1">
      <c r="A290" s="7">
        <v>288</v>
      </c>
      <c r="C290" s="7" t="s">
        <v>46</v>
      </c>
      <c r="D290" s="7" t="s">
        <v>453</v>
      </c>
      <c r="E290" s="7">
        <v>1</v>
      </c>
      <c r="F290" s="7">
        <v>2</v>
      </c>
      <c r="G290" s="7">
        <v>4</v>
      </c>
      <c r="H290" s="7">
        <v>8</v>
      </c>
      <c r="I290" s="7">
        <v>16</v>
      </c>
      <c r="J290" s="7">
        <v>32</v>
      </c>
      <c r="K290" s="7">
        <v>6</v>
      </c>
      <c r="L290" s="7" t="s">
        <v>875</v>
      </c>
      <c r="M290" s="21" t="s">
        <v>454</v>
      </c>
    </row>
    <row r="291" spans="1:13" ht="18" customHeight="1">
      <c r="A291" s="7">
        <v>289</v>
      </c>
      <c r="C291" s="7" t="s">
        <v>49</v>
      </c>
      <c r="D291" s="7" t="s">
        <v>455</v>
      </c>
      <c r="E291" s="7">
        <v>1</v>
      </c>
      <c r="F291" s="7">
        <v>1</v>
      </c>
      <c r="G291" s="7" t="s">
        <v>715</v>
      </c>
      <c r="H291" s="7" t="s">
        <v>715</v>
      </c>
      <c r="I291" s="7" t="s">
        <v>715</v>
      </c>
      <c r="J291" s="7">
        <v>3</v>
      </c>
      <c r="K291" s="7">
        <v>3</v>
      </c>
      <c r="L291" s="7" t="s">
        <v>876</v>
      </c>
      <c r="M291" s="21" t="s">
        <v>456</v>
      </c>
    </row>
    <row r="292" spans="1:13" ht="18" customHeight="1">
      <c r="A292" s="7">
        <v>290</v>
      </c>
      <c r="C292" s="7" t="s">
        <v>46</v>
      </c>
      <c r="D292" s="7" t="s">
        <v>457</v>
      </c>
      <c r="E292" s="7">
        <v>1</v>
      </c>
      <c r="F292" s="7">
        <v>2</v>
      </c>
      <c r="G292" s="7">
        <v>4</v>
      </c>
      <c r="H292" s="7">
        <v>8</v>
      </c>
      <c r="I292" s="7">
        <v>20</v>
      </c>
      <c r="J292" s="7">
        <v>36</v>
      </c>
      <c r="K292" s="7">
        <v>6</v>
      </c>
      <c r="L292" s="7" t="s">
        <v>877</v>
      </c>
      <c r="M292" s="21" t="s">
        <v>37</v>
      </c>
    </row>
    <row r="293" spans="1:13" ht="18" customHeight="1">
      <c r="A293" s="7">
        <v>291</v>
      </c>
      <c r="C293" s="7" t="s">
        <v>46</v>
      </c>
      <c r="D293" s="7" t="s">
        <v>458</v>
      </c>
      <c r="E293" s="7">
        <v>1</v>
      </c>
      <c r="F293" s="7">
        <v>2</v>
      </c>
      <c r="G293" s="7">
        <v>4</v>
      </c>
      <c r="H293" s="7">
        <v>8</v>
      </c>
      <c r="I293" s="7">
        <v>16</v>
      </c>
      <c r="J293" s="7">
        <v>32</v>
      </c>
      <c r="K293" s="7">
        <v>6</v>
      </c>
      <c r="L293" s="7" t="s">
        <v>877</v>
      </c>
      <c r="M293" s="21" t="s">
        <v>13</v>
      </c>
    </row>
    <row r="294" spans="1:13" ht="18" customHeight="1">
      <c r="A294" s="7">
        <v>292</v>
      </c>
      <c r="C294" s="7" t="s">
        <v>46</v>
      </c>
      <c r="D294" s="7" t="s">
        <v>459</v>
      </c>
      <c r="E294" s="7">
        <v>1</v>
      </c>
      <c r="F294" s="7">
        <v>2</v>
      </c>
      <c r="G294" s="7">
        <v>4</v>
      </c>
      <c r="H294" s="7">
        <v>8</v>
      </c>
      <c r="I294" s="7">
        <v>16</v>
      </c>
      <c r="J294" s="7">
        <v>32</v>
      </c>
      <c r="K294" s="7">
        <v>6</v>
      </c>
      <c r="L294" s="7" t="s">
        <v>878</v>
      </c>
      <c r="M294" s="21" t="s">
        <v>460</v>
      </c>
    </row>
    <row r="295" spans="1:13" ht="18" customHeight="1">
      <c r="A295" s="7">
        <v>293</v>
      </c>
      <c r="B295" s="7">
        <v>85</v>
      </c>
      <c r="C295" s="7" t="s">
        <v>38</v>
      </c>
      <c r="D295" s="7" t="s">
        <v>461</v>
      </c>
      <c r="E295" s="7">
        <v>1</v>
      </c>
      <c r="F295" s="7">
        <v>2</v>
      </c>
      <c r="G295" s="7">
        <v>4</v>
      </c>
      <c r="H295" s="7">
        <v>7</v>
      </c>
      <c r="I295" s="7">
        <v>14</v>
      </c>
      <c r="J295" s="7">
        <v>29</v>
      </c>
      <c r="K295" s="7">
        <v>6</v>
      </c>
      <c r="L295" s="7" t="s">
        <v>879</v>
      </c>
      <c r="M295" s="21" t="s">
        <v>462</v>
      </c>
    </row>
    <row r="296" spans="1:13" ht="18" customHeight="1">
      <c r="A296" s="7">
        <v>294</v>
      </c>
      <c r="B296" s="7">
        <v>86</v>
      </c>
      <c r="C296" s="7" t="s">
        <v>38</v>
      </c>
      <c r="D296" s="7" t="s">
        <v>463</v>
      </c>
      <c r="E296" s="7">
        <v>1</v>
      </c>
      <c r="F296" s="7">
        <v>2</v>
      </c>
      <c r="G296" s="7">
        <v>4</v>
      </c>
      <c r="H296" s="7">
        <v>8</v>
      </c>
      <c r="I296" s="7">
        <v>16</v>
      </c>
      <c r="J296" s="7">
        <v>32</v>
      </c>
      <c r="K296" s="7">
        <v>6</v>
      </c>
      <c r="L296" s="7" t="s">
        <v>880</v>
      </c>
      <c r="M296" s="21" t="s">
        <v>464</v>
      </c>
    </row>
    <row r="297" spans="1:13" ht="18" customHeight="1">
      <c r="A297" s="7">
        <v>295</v>
      </c>
      <c r="B297" s="7">
        <v>87</v>
      </c>
      <c r="C297" s="7" t="s">
        <v>38</v>
      </c>
      <c r="D297" s="7" t="s">
        <v>465</v>
      </c>
      <c r="E297" s="7">
        <v>1</v>
      </c>
      <c r="F297" s="7">
        <v>2</v>
      </c>
      <c r="G297" s="7">
        <v>4</v>
      </c>
      <c r="H297" s="7">
        <v>7</v>
      </c>
      <c r="I297" s="7">
        <v>14</v>
      </c>
      <c r="J297" s="7">
        <v>29</v>
      </c>
      <c r="K297" s="7">
        <v>6</v>
      </c>
      <c r="L297" s="7" t="s">
        <v>880</v>
      </c>
      <c r="M297" s="21" t="s">
        <v>37</v>
      </c>
    </row>
    <row r="298" spans="1:13" ht="18" customHeight="1">
      <c r="A298" s="7">
        <v>296</v>
      </c>
      <c r="C298" s="7" t="s">
        <v>46</v>
      </c>
      <c r="D298" s="7" t="s">
        <v>466</v>
      </c>
      <c r="E298" s="7">
        <v>1</v>
      </c>
      <c r="F298" s="7">
        <v>2</v>
      </c>
      <c r="G298" s="7">
        <v>4</v>
      </c>
      <c r="H298" s="7">
        <v>7</v>
      </c>
      <c r="I298" s="7">
        <v>14</v>
      </c>
      <c r="J298" s="7">
        <v>29</v>
      </c>
      <c r="K298" s="7">
        <v>6</v>
      </c>
      <c r="L298" s="7" t="s">
        <v>881</v>
      </c>
      <c r="M298" s="21" t="s">
        <v>13</v>
      </c>
    </row>
    <row r="299" spans="1:13" ht="18" customHeight="1">
      <c r="A299" s="7">
        <v>297</v>
      </c>
      <c r="C299" s="7" t="s">
        <v>46</v>
      </c>
      <c r="D299" s="7" t="s">
        <v>467</v>
      </c>
      <c r="E299" s="7">
        <v>1</v>
      </c>
      <c r="F299" s="7">
        <v>2</v>
      </c>
      <c r="G299" s="7">
        <v>4</v>
      </c>
      <c r="H299" s="7">
        <v>8</v>
      </c>
      <c r="I299" s="7">
        <v>20</v>
      </c>
      <c r="J299" s="7">
        <v>36</v>
      </c>
      <c r="K299" s="7">
        <v>6</v>
      </c>
      <c r="L299" s="7" t="s">
        <v>882</v>
      </c>
      <c r="M299" s="21" t="s">
        <v>468</v>
      </c>
    </row>
    <row r="300" spans="1:13" ht="18" customHeight="1">
      <c r="A300" s="7">
        <v>298</v>
      </c>
      <c r="C300" s="7" t="s">
        <v>46</v>
      </c>
      <c r="D300" s="7" t="s">
        <v>469</v>
      </c>
      <c r="E300" s="7">
        <v>1</v>
      </c>
      <c r="F300" s="7">
        <v>2</v>
      </c>
      <c r="G300" s="7">
        <v>4</v>
      </c>
      <c r="H300" s="7">
        <v>7</v>
      </c>
      <c r="I300" s="7">
        <v>14</v>
      </c>
      <c r="J300" s="7">
        <v>29</v>
      </c>
      <c r="K300" s="7">
        <v>6</v>
      </c>
      <c r="L300" s="7" t="s">
        <v>882</v>
      </c>
      <c r="M300" s="21" t="s">
        <v>470</v>
      </c>
    </row>
    <row r="301" spans="1:13" ht="18" customHeight="1">
      <c r="A301" s="7">
        <v>299</v>
      </c>
      <c r="B301" s="7">
        <v>88</v>
      </c>
      <c r="C301" s="7" t="s">
        <v>38</v>
      </c>
      <c r="D301" s="7" t="s">
        <v>471</v>
      </c>
      <c r="E301" s="7">
        <v>1</v>
      </c>
      <c r="F301" s="7">
        <v>2</v>
      </c>
      <c r="G301" s="7">
        <v>4</v>
      </c>
      <c r="H301" s="7">
        <v>7</v>
      </c>
      <c r="I301" s="7">
        <v>14</v>
      </c>
      <c r="J301" s="7">
        <v>29</v>
      </c>
      <c r="K301" s="7">
        <v>6</v>
      </c>
      <c r="L301" s="7" t="s">
        <v>883</v>
      </c>
      <c r="M301" s="21" t="s">
        <v>375</v>
      </c>
    </row>
    <row r="302" spans="1:13" ht="18" customHeight="1">
      <c r="A302" s="7">
        <v>300</v>
      </c>
      <c r="C302" s="7" t="s">
        <v>46</v>
      </c>
      <c r="D302" s="7" t="s">
        <v>472</v>
      </c>
      <c r="E302" s="7">
        <v>1</v>
      </c>
      <c r="F302" s="7">
        <v>2</v>
      </c>
      <c r="G302" s="7">
        <v>4</v>
      </c>
      <c r="H302" s="7">
        <v>8</v>
      </c>
      <c r="I302" s="7">
        <v>16</v>
      </c>
      <c r="J302" s="7">
        <v>32</v>
      </c>
      <c r="K302" s="7">
        <v>6</v>
      </c>
      <c r="L302" s="7" t="s">
        <v>884</v>
      </c>
      <c r="M302" s="21" t="s">
        <v>379</v>
      </c>
    </row>
    <row r="303" spans="1:13" ht="18" customHeight="1">
      <c r="A303" s="7">
        <v>301</v>
      </c>
      <c r="C303" s="7" t="s">
        <v>46</v>
      </c>
      <c r="D303" s="7" t="s">
        <v>473</v>
      </c>
      <c r="E303" s="7">
        <v>1</v>
      </c>
      <c r="F303" s="7">
        <v>2</v>
      </c>
      <c r="G303" s="7">
        <v>4</v>
      </c>
      <c r="H303" s="7">
        <v>8</v>
      </c>
      <c r="I303" s="7">
        <v>16</v>
      </c>
      <c r="J303" s="7">
        <v>32</v>
      </c>
      <c r="K303" s="7">
        <v>6</v>
      </c>
      <c r="L303" s="7" t="s">
        <v>884</v>
      </c>
      <c r="M303" s="21" t="s">
        <v>88</v>
      </c>
    </row>
    <row r="304" spans="1:13" ht="18" customHeight="1">
      <c r="A304" s="7">
        <v>302</v>
      </c>
      <c r="C304" s="7" t="s">
        <v>46</v>
      </c>
      <c r="D304" s="7" t="s">
        <v>474</v>
      </c>
      <c r="E304" s="7">
        <v>1</v>
      </c>
      <c r="F304" s="7">
        <v>2</v>
      </c>
      <c r="G304" s="7">
        <v>4</v>
      </c>
      <c r="H304" s="7">
        <v>8</v>
      </c>
      <c r="I304" s="7">
        <v>20</v>
      </c>
      <c r="J304" s="7">
        <v>36</v>
      </c>
      <c r="K304" s="7">
        <v>6</v>
      </c>
      <c r="L304" s="7" t="s">
        <v>885</v>
      </c>
      <c r="M304" s="21" t="s">
        <v>475</v>
      </c>
    </row>
    <row r="305" spans="1:13" ht="18" customHeight="1">
      <c r="A305" s="7">
        <v>303</v>
      </c>
      <c r="C305" s="7" t="s">
        <v>46</v>
      </c>
      <c r="D305" s="7" t="s">
        <v>476</v>
      </c>
      <c r="E305" s="7">
        <v>1</v>
      </c>
      <c r="F305" s="7">
        <v>2</v>
      </c>
      <c r="G305" s="7">
        <v>4</v>
      </c>
      <c r="H305" s="7">
        <v>8</v>
      </c>
      <c r="I305" s="7">
        <v>16</v>
      </c>
      <c r="J305" s="7">
        <v>32</v>
      </c>
      <c r="K305" s="7">
        <v>6</v>
      </c>
      <c r="L305" s="7" t="s">
        <v>885</v>
      </c>
      <c r="M305" s="21" t="s">
        <v>477</v>
      </c>
    </row>
    <row r="306" spans="1:13" ht="18" customHeight="1">
      <c r="A306" s="7">
        <v>304</v>
      </c>
      <c r="C306" s="7" t="s">
        <v>46</v>
      </c>
      <c r="D306" s="7" t="s">
        <v>478</v>
      </c>
      <c r="E306" s="7">
        <v>1</v>
      </c>
      <c r="F306" s="7">
        <v>2</v>
      </c>
      <c r="G306" s="7">
        <v>4</v>
      </c>
      <c r="H306" s="7">
        <v>8</v>
      </c>
      <c r="I306" s="7">
        <v>16</v>
      </c>
      <c r="J306" s="7">
        <v>32</v>
      </c>
      <c r="K306" s="7">
        <v>6</v>
      </c>
      <c r="L306" s="7" t="s">
        <v>885</v>
      </c>
      <c r="M306" s="21" t="s">
        <v>37</v>
      </c>
    </row>
    <row r="307" spans="1:13" ht="18" customHeight="1">
      <c r="A307" s="7">
        <v>305</v>
      </c>
      <c r="C307" s="7" t="s">
        <v>46</v>
      </c>
      <c r="D307" s="7" t="s">
        <v>479</v>
      </c>
      <c r="E307" s="7">
        <v>1</v>
      </c>
      <c r="F307" s="7">
        <v>2</v>
      </c>
      <c r="G307" s="7">
        <v>4</v>
      </c>
      <c r="H307" s="7">
        <v>8</v>
      </c>
      <c r="I307" s="7">
        <v>16</v>
      </c>
      <c r="J307" s="7">
        <v>32</v>
      </c>
      <c r="K307" s="7">
        <v>6</v>
      </c>
      <c r="L307" s="7" t="s">
        <v>886</v>
      </c>
      <c r="M307" s="21" t="s">
        <v>37</v>
      </c>
    </row>
    <row r="308" spans="1:13" ht="18" customHeight="1">
      <c r="A308" s="7">
        <v>306</v>
      </c>
      <c r="C308" s="7" t="s">
        <v>46</v>
      </c>
      <c r="D308" s="7" t="s">
        <v>480</v>
      </c>
      <c r="E308" s="7">
        <v>1</v>
      </c>
      <c r="F308" s="7">
        <v>2</v>
      </c>
      <c r="G308" s="7">
        <v>4</v>
      </c>
      <c r="H308" s="7">
        <v>7</v>
      </c>
      <c r="I308" s="7">
        <v>14</v>
      </c>
      <c r="J308" s="7">
        <v>29</v>
      </c>
      <c r="K308" s="7">
        <v>6</v>
      </c>
      <c r="L308" s="7" t="s">
        <v>886</v>
      </c>
      <c r="M308" s="21" t="s">
        <v>48</v>
      </c>
    </row>
    <row r="309" spans="1:13" ht="18" customHeight="1">
      <c r="A309" s="7">
        <v>307</v>
      </c>
      <c r="C309" s="7" t="s">
        <v>46</v>
      </c>
      <c r="D309" s="7" t="s">
        <v>481</v>
      </c>
      <c r="E309" s="7">
        <v>1</v>
      </c>
      <c r="F309" s="7">
        <v>2</v>
      </c>
      <c r="G309" s="7">
        <v>4</v>
      </c>
      <c r="H309" s="7">
        <v>8</v>
      </c>
      <c r="I309" s="7">
        <v>20</v>
      </c>
      <c r="J309" s="7">
        <v>36</v>
      </c>
      <c r="K309" s="7">
        <v>6</v>
      </c>
      <c r="L309" s="7" t="s">
        <v>887</v>
      </c>
      <c r="M309" s="21" t="s">
        <v>482</v>
      </c>
    </row>
    <row r="310" spans="1:13" ht="18" customHeight="1">
      <c r="A310" s="7">
        <v>308</v>
      </c>
      <c r="C310" s="7" t="s">
        <v>46</v>
      </c>
      <c r="D310" s="7" t="s">
        <v>483</v>
      </c>
      <c r="E310" s="7">
        <v>1</v>
      </c>
      <c r="F310" s="7">
        <v>2</v>
      </c>
      <c r="G310" s="7">
        <v>4</v>
      </c>
      <c r="H310" s="7">
        <v>8</v>
      </c>
      <c r="I310" s="7">
        <v>16</v>
      </c>
      <c r="J310" s="7">
        <v>32</v>
      </c>
      <c r="K310" s="7">
        <v>6</v>
      </c>
      <c r="L310" s="7" t="s">
        <v>887</v>
      </c>
      <c r="M310" s="21" t="s">
        <v>484</v>
      </c>
    </row>
    <row r="311" spans="1:13" ht="18" customHeight="1">
      <c r="A311" s="7">
        <v>309</v>
      </c>
      <c r="C311" s="7" t="s">
        <v>46</v>
      </c>
      <c r="D311" s="7" t="s">
        <v>485</v>
      </c>
      <c r="E311" s="7">
        <v>1</v>
      </c>
      <c r="F311" s="7">
        <v>2</v>
      </c>
      <c r="G311" s="7">
        <v>4</v>
      </c>
      <c r="H311" s="7">
        <v>7</v>
      </c>
      <c r="I311" s="7">
        <v>14</v>
      </c>
      <c r="J311" s="7">
        <v>29</v>
      </c>
      <c r="K311" s="7">
        <v>6</v>
      </c>
      <c r="L311" s="7" t="s">
        <v>888</v>
      </c>
      <c r="M311" s="21" t="s">
        <v>37</v>
      </c>
    </row>
    <row r="312" spans="1:13" ht="18" customHeight="1">
      <c r="A312" s="7">
        <v>310</v>
      </c>
      <c r="C312" s="7" t="s">
        <v>46</v>
      </c>
      <c r="D312" s="7" t="s">
        <v>486</v>
      </c>
      <c r="E312" s="7">
        <v>1</v>
      </c>
      <c r="F312" s="7">
        <v>2</v>
      </c>
      <c r="G312" s="7">
        <v>4</v>
      </c>
      <c r="H312" s="7">
        <v>7</v>
      </c>
      <c r="I312" s="7">
        <v>14</v>
      </c>
      <c r="J312" s="7">
        <v>29</v>
      </c>
      <c r="K312" s="7">
        <v>6</v>
      </c>
      <c r="L312" s="7" t="s">
        <v>888</v>
      </c>
      <c r="M312" s="21" t="s">
        <v>13</v>
      </c>
    </row>
    <row r="313" spans="1:13" ht="18" customHeight="1">
      <c r="A313" s="7">
        <v>311</v>
      </c>
      <c r="C313" s="7" t="s">
        <v>46</v>
      </c>
      <c r="D313" s="7" t="s">
        <v>487</v>
      </c>
      <c r="E313" s="7">
        <v>1</v>
      </c>
      <c r="F313" s="7">
        <v>2</v>
      </c>
      <c r="G313" s="7">
        <v>4</v>
      </c>
      <c r="H313" s="7">
        <v>8</v>
      </c>
      <c r="I313" s="7">
        <v>20</v>
      </c>
      <c r="J313" s="7">
        <v>36</v>
      </c>
      <c r="K313" s="7">
        <v>6</v>
      </c>
      <c r="L313" s="7" t="s">
        <v>889</v>
      </c>
      <c r="M313" s="21" t="s">
        <v>488</v>
      </c>
    </row>
    <row r="314" spans="1:13" ht="18" customHeight="1">
      <c r="A314" s="7">
        <v>312</v>
      </c>
      <c r="C314" s="7" t="s">
        <v>46</v>
      </c>
      <c r="D314" s="7" t="s">
        <v>489</v>
      </c>
      <c r="E314" s="7">
        <v>1</v>
      </c>
      <c r="F314" s="7">
        <v>2</v>
      </c>
      <c r="G314" s="7">
        <v>4</v>
      </c>
      <c r="H314" s="7">
        <v>8</v>
      </c>
      <c r="I314" s="7">
        <v>20</v>
      </c>
      <c r="J314" s="7">
        <v>36</v>
      </c>
      <c r="K314" s="7">
        <v>6</v>
      </c>
      <c r="L314" s="7" t="s">
        <v>890</v>
      </c>
      <c r="M314" s="21" t="s">
        <v>490</v>
      </c>
    </row>
    <row r="315" spans="1:13" ht="18" customHeight="1">
      <c r="A315" s="7">
        <v>313</v>
      </c>
      <c r="C315" s="7" t="s">
        <v>46</v>
      </c>
      <c r="D315" s="7" t="s">
        <v>491</v>
      </c>
      <c r="E315" s="7">
        <v>1</v>
      </c>
      <c r="F315" s="7">
        <v>2</v>
      </c>
      <c r="G315" s="7">
        <v>4</v>
      </c>
      <c r="H315" s="7">
        <v>8</v>
      </c>
      <c r="I315" s="7">
        <v>16</v>
      </c>
      <c r="J315" s="7">
        <v>32</v>
      </c>
      <c r="K315" s="7">
        <v>6</v>
      </c>
      <c r="L315" s="7" t="s">
        <v>890</v>
      </c>
      <c r="M315" s="21" t="s">
        <v>492</v>
      </c>
    </row>
    <row r="316" spans="1:13" ht="18" customHeight="1">
      <c r="A316" s="7">
        <v>314</v>
      </c>
      <c r="C316" s="7" t="s">
        <v>46</v>
      </c>
      <c r="D316" s="7" t="s">
        <v>493</v>
      </c>
      <c r="E316" s="7">
        <v>1</v>
      </c>
      <c r="F316" s="7">
        <v>2</v>
      </c>
      <c r="G316" s="7">
        <v>4</v>
      </c>
      <c r="H316" s="7">
        <v>8</v>
      </c>
      <c r="I316" s="7">
        <v>16</v>
      </c>
      <c r="J316" s="7">
        <v>32</v>
      </c>
      <c r="K316" s="7">
        <v>6</v>
      </c>
      <c r="L316" s="7" t="s">
        <v>890</v>
      </c>
      <c r="M316" s="21" t="s">
        <v>48</v>
      </c>
    </row>
    <row r="317" spans="1:13" ht="18" customHeight="1">
      <c r="A317" s="7">
        <v>315</v>
      </c>
      <c r="B317" s="7">
        <v>89</v>
      </c>
      <c r="C317" s="7" t="s">
        <v>38</v>
      </c>
      <c r="D317" s="7" t="s">
        <v>494</v>
      </c>
      <c r="E317" s="7">
        <v>1</v>
      </c>
      <c r="F317" s="7">
        <v>2</v>
      </c>
      <c r="G317" s="7">
        <v>2</v>
      </c>
      <c r="H317" s="7">
        <v>3</v>
      </c>
      <c r="I317" s="7">
        <v>3</v>
      </c>
      <c r="J317" s="7">
        <v>12</v>
      </c>
      <c r="K317" s="7">
        <v>6</v>
      </c>
      <c r="L317" s="7" t="s">
        <v>891</v>
      </c>
      <c r="M317" s="21" t="s">
        <v>22</v>
      </c>
    </row>
    <row r="318" spans="1:13" ht="18" customHeight="1">
      <c r="A318" s="7">
        <v>316</v>
      </c>
      <c r="C318" s="7" t="s">
        <v>46</v>
      </c>
      <c r="D318" s="7" t="s">
        <v>495</v>
      </c>
      <c r="E318" s="7">
        <v>1</v>
      </c>
      <c r="F318" s="7">
        <v>2</v>
      </c>
      <c r="G318" s="7">
        <v>4</v>
      </c>
      <c r="H318" s="7">
        <v>8</v>
      </c>
      <c r="I318" s="7">
        <v>20</v>
      </c>
      <c r="J318" s="7">
        <v>36</v>
      </c>
      <c r="K318" s="7">
        <v>6</v>
      </c>
      <c r="L318" s="7" t="s">
        <v>892</v>
      </c>
      <c r="M318" s="21" t="s">
        <v>93</v>
      </c>
    </row>
    <row r="319" spans="1:13" ht="18" customHeight="1">
      <c r="A319" s="7">
        <v>317</v>
      </c>
      <c r="C319" s="7" t="s">
        <v>46</v>
      </c>
      <c r="D319" s="7" t="s">
        <v>496</v>
      </c>
      <c r="E319" s="7">
        <v>1</v>
      </c>
      <c r="F319" s="7">
        <v>2</v>
      </c>
      <c r="G319" s="7">
        <v>4</v>
      </c>
      <c r="H319" s="7">
        <v>7</v>
      </c>
      <c r="I319" s="7">
        <v>14</v>
      </c>
      <c r="J319" s="7">
        <v>29</v>
      </c>
      <c r="K319" s="7">
        <v>6</v>
      </c>
      <c r="L319" s="7" t="s">
        <v>892</v>
      </c>
      <c r="M319" s="21" t="s">
        <v>13</v>
      </c>
    </row>
    <row r="320" spans="1:13" ht="18" customHeight="1">
      <c r="A320" s="7">
        <v>318</v>
      </c>
      <c r="C320" s="7" t="s">
        <v>46</v>
      </c>
      <c r="D320" s="7" t="s">
        <v>497</v>
      </c>
      <c r="E320" s="7">
        <v>1</v>
      </c>
      <c r="F320" s="7">
        <v>2</v>
      </c>
      <c r="G320" s="7">
        <v>4</v>
      </c>
      <c r="H320" s="7">
        <v>8</v>
      </c>
      <c r="I320" s="7">
        <v>20</v>
      </c>
      <c r="J320" s="7">
        <v>36</v>
      </c>
      <c r="K320" s="7">
        <v>6</v>
      </c>
      <c r="L320" s="7" t="s">
        <v>893</v>
      </c>
      <c r="M320" s="21" t="s">
        <v>498</v>
      </c>
    </row>
    <row r="321" spans="1:13" ht="18" customHeight="1">
      <c r="A321" s="7">
        <v>319</v>
      </c>
      <c r="C321" s="7" t="s">
        <v>46</v>
      </c>
      <c r="D321" s="7" t="s">
        <v>499</v>
      </c>
      <c r="E321" s="7">
        <v>1</v>
      </c>
      <c r="F321" s="7">
        <v>2</v>
      </c>
      <c r="G321" s="7">
        <v>4</v>
      </c>
      <c r="H321" s="7">
        <v>8</v>
      </c>
      <c r="I321" s="7">
        <v>16</v>
      </c>
      <c r="J321" s="7">
        <v>32</v>
      </c>
      <c r="K321" s="7">
        <v>6</v>
      </c>
      <c r="L321" s="7" t="s">
        <v>893</v>
      </c>
      <c r="M321" s="21" t="s">
        <v>88</v>
      </c>
    </row>
    <row r="322" spans="1:13" ht="18" customHeight="1">
      <c r="A322" s="7">
        <v>320</v>
      </c>
      <c r="C322" s="7" t="s">
        <v>46</v>
      </c>
      <c r="D322" s="7" t="s">
        <v>500</v>
      </c>
      <c r="E322" s="7">
        <v>1</v>
      </c>
      <c r="F322" s="7">
        <v>2</v>
      </c>
      <c r="G322" s="7">
        <v>4</v>
      </c>
      <c r="H322" s="7">
        <v>8</v>
      </c>
      <c r="I322" s="7">
        <v>16</v>
      </c>
      <c r="J322" s="7">
        <v>32</v>
      </c>
      <c r="K322" s="7">
        <v>6</v>
      </c>
      <c r="L322" s="7" t="s">
        <v>893</v>
      </c>
      <c r="M322" s="21" t="s">
        <v>501</v>
      </c>
    </row>
    <row r="323" spans="1:13" ht="18" customHeight="1">
      <c r="A323" s="7">
        <v>321</v>
      </c>
      <c r="C323" s="7" t="s">
        <v>46</v>
      </c>
      <c r="D323" s="7" t="s">
        <v>502</v>
      </c>
      <c r="E323" s="7">
        <v>1</v>
      </c>
      <c r="F323" s="7">
        <v>2</v>
      </c>
      <c r="G323" s="7">
        <v>4</v>
      </c>
      <c r="H323" s="7">
        <v>8</v>
      </c>
      <c r="I323" s="7">
        <v>20</v>
      </c>
      <c r="J323" s="7">
        <v>36</v>
      </c>
      <c r="K323" s="7">
        <v>6</v>
      </c>
      <c r="L323" s="7" t="s">
        <v>894</v>
      </c>
      <c r="M323" s="21" t="s">
        <v>22</v>
      </c>
    </row>
    <row r="324" spans="1:13" ht="18" customHeight="1">
      <c r="A324" s="7">
        <v>322</v>
      </c>
      <c r="B324" s="7">
        <v>90</v>
      </c>
      <c r="C324" s="7" t="s">
        <v>38</v>
      </c>
      <c r="D324" s="7" t="s">
        <v>503</v>
      </c>
      <c r="E324" s="7">
        <v>1</v>
      </c>
      <c r="F324" s="7">
        <v>2</v>
      </c>
      <c r="G324" s="7">
        <v>4</v>
      </c>
      <c r="H324" s="7">
        <v>7</v>
      </c>
      <c r="I324" s="7">
        <v>14</v>
      </c>
      <c r="J324" s="7">
        <v>29</v>
      </c>
      <c r="K324" s="7">
        <v>6</v>
      </c>
      <c r="L324" s="7" t="s">
        <v>895</v>
      </c>
      <c r="M324" s="21" t="s">
        <v>504</v>
      </c>
    </row>
    <row r="325" spans="1:13" ht="18" customHeight="1">
      <c r="A325" s="7">
        <v>323</v>
      </c>
      <c r="B325" s="7">
        <v>91</v>
      </c>
      <c r="C325" s="7" t="s">
        <v>38</v>
      </c>
      <c r="D325" s="7" t="s">
        <v>505</v>
      </c>
      <c r="E325" s="7">
        <v>1</v>
      </c>
      <c r="F325" s="7">
        <v>2</v>
      </c>
      <c r="G325" s="7">
        <v>4</v>
      </c>
      <c r="H325" s="7">
        <v>8</v>
      </c>
      <c r="I325" s="7">
        <v>16</v>
      </c>
      <c r="J325" s="7">
        <v>32</v>
      </c>
      <c r="K325" s="7">
        <v>6</v>
      </c>
      <c r="L325" s="7" t="s">
        <v>895</v>
      </c>
      <c r="M325" s="21" t="s">
        <v>48</v>
      </c>
    </row>
    <row r="326" spans="1:13" ht="18" customHeight="1">
      <c r="A326" s="7">
        <v>324</v>
      </c>
      <c r="C326" s="7" t="s">
        <v>46</v>
      </c>
      <c r="D326" s="7" t="s">
        <v>506</v>
      </c>
      <c r="E326" s="7">
        <v>1</v>
      </c>
      <c r="F326" s="7">
        <v>2</v>
      </c>
      <c r="G326" s="7">
        <v>4</v>
      </c>
      <c r="H326" s="7">
        <v>8</v>
      </c>
      <c r="I326" s="7">
        <v>20</v>
      </c>
      <c r="J326" s="7">
        <v>36</v>
      </c>
      <c r="K326" s="7">
        <v>6</v>
      </c>
      <c r="L326" s="7" t="s">
        <v>896</v>
      </c>
      <c r="M326" s="21" t="s">
        <v>22</v>
      </c>
    </row>
    <row r="327" spans="1:13" ht="18" customHeight="1">
      <c r="A327" s="7">
        <v>325</v>
      </c>
      <c r="C327" s="7" t="s">
        <v>46</v>
      </c>
      <c r="D327" s="7" t="s">
        <v>507</v>
      </c>
      <c r="E327" s="7">
        <v>1</v>
      </c>
      <c r="F327" s="7">
        <v>2</v>
      </c>
      <c r="G327" s="7">
        <v>4</v>
      </c>
      <c r="H327" s="7">
        <v>8</v>
      </c>
      <c r="I327" s="7">
        <v>20</v>
      </c>
      <c r="J327" s="7">
        <v>36</v>
      </c>
      <c r="K327" s="7">
        <v>6</v>
      </c>
      <c r="L327" s="7" t="s">
        <v>896</v>
      </c>
      <c r="M327" s="21" t="s">
        <v>68</v>
      </c>
    </row>
    <row r="328" spans="1:13" ht="18" customHeight="1">
      <c r="A328" s="7">
        <v>326</v>
      </c>
      <c r="C328" s="7" t="s">
        <v>46</v>
      </c>
      <c r="D328" s="7" t="s">
        <v>508</v>
      </c>
      <c r="E328" s="7">
        <v>1</v>
      </c>
      <c r="F328" s="7">
        <v>2</v>
      </c>
      <c r="G328" s="7">
        <v>4</v>
      </c>
      <c r="H328" s="7">
        <v>7</v>
      </c>
      <c r="I328" s="7">
        <v>14</v>
      </c>
      <c r="J328" s="7">
        <v>29</v>
      </c>
      <c r="K328" s="7">
        <v>6</v>
      </c>
      <c r="L328" s="7" t="s">
        <v>896</v>
      </c>
      <c r="M328" s="21" t="s">
        <v>48</v>
      </c>
    </row>
    <row r="329" spans="1:13" ht="18" customHeight="1">
      <c r="A329" s="7">
        <v>327</v>
      </c>
      <c r="C329" s="7" t="s">
        <v>46</v>
      </c>
      <c r="D329" s="7" t="s">
        <v>509</v>
      </c>
      <c r="E329" s="7">
        <v>1</v>
      </c>
      <c r="F329" s="7">
        <v>2</v>
      </c>
      <c r="G329" s="7">
        <v>4</v>
      </c>
      <c r="H329" s="7">
        <v>8</v>
      </c>
      <c r="I329" s="7">
        <v>16</v>
      </c>
      <c r="J329" s="7">
        <v>32</v>
      </c>
      <c r="K329" s="7">
        <v>6</v>
      </c>
      <c r="L329" s="7" t="s">
        <v>897</v>
      </c>
      <c r="M329" s="21" t="s">
        <v>510</v>
      </c>
    </row>
    <row r="330" spans="1:13" ht="18" customHeight="1">
      <c r="A330" s="7">
        <v>328</v>
      </c>
      <c r="C330" s="7" t="s">
        <v>46</v>
      </c>
      <c r="D330" s="7" t="s">
        <v>511</v>
      </c>
      <c r="E330" s="7">
        <v>1</v>
      </c>
      <c r="F330" s="7">
        <v>2</v>
      </c>
      <c r="G330" s="7">
        <v>4</v>
      </c>
      <c r="H330" s="7">
        <v>7</v>
      </c>
      <c r="I330" s="7">
        <v>14</v>
      </c>
      <c r="J330" s="7">
        <v>29</v>
      </c>
      <c r="K330" s="7">
        <v>6</v>
      </c>
      <c r="L330" s="7" t="s">
        <v>897</v>
      </c>
      <c r="M330" s="21" t="s">
        <v>512</v>
      </c>
    </row>
    <row r="331" spans="1:13" ht="18" customHeight="1">
      <c r="A331" s="7">
        <v>329</v>
      </c>
      <c r="C331" s="7" t="s">
        <v>46</v>
      </c>
      <c r="D331" s="7" t="s">
        <v>513</v>
      </c>
      <c r="E331" s="7">
        <v>1</v>
      </c>
      <c r="F331" s="7">
        <v>2</v>
      </c>
      <c r="G331" s="7">
        <v>4</v>
      </c>
      <c r="H331" s="7">
        <v>8</v>
      </c>
      <c r="I331" s="7">
        <v>20</v>
      </c>
      <c r="J331" s="7">
        <v>36</v>
      </c>
      <c r="K331" s="7">
        <v>6</v>
      </c>
      <c r="L331" s="7" t="s">
        <v>898</v>
      </c>
      <c r="M331" s="21" t="s">
        <v>514</v>
      </c>
    </row>
    <row r="332" spans="1:13" ht="18" customHeight="1">
      <c r="A332" s="7">
        <v>330</v>
      </c>
      <c r="C332" s="7" t="s">
        <v>46</v>
      </c>
      <c r="D332" s="7" t="s">
        <v>515</v>
      </c>
      <c r="E332" s="7">
        <v>1</v>
      </c>
      <c r="F332" s="7">
        <v>2</v>
      </c>
      <c r="G332" s="7">
        <v>4</v>
      </c>
      <c r="H332" s="7">
        <v>8</v>
      </c>
      <c r="I332" s="7">
        <v>16</v>
      </c>
      <c r="J332" s="7">
        <v>32</v>
      </c>
      <c r="K332" s="7">
        <v>6</v>
      </c>
      <c r="L332" s="7" t="s">
        <v>898</v>
      </c>
      <c r="M332" s="21" t="s">
        <v>516</v>
      </c>
    </row>
    <row r="333" spans="1:13" ht="18" customHeight="1">
      <c r="A333" s="7">
        <v>331</v>
      </c>
      <c r="C333" s="7" t="s">
        <v>46</v>
      </c>
      <c r="D333" s="7" t="s">
        <v>517</v>
      </c>
      <c r="E333" s="7">
        <v>1</v>
      </c>
      <c r="F333" s="7">
        <v>2</v>
      </c>
      <c r="G333" s="7">
        <v>4</v>
      </c>
      <c r="H333" s="7">
        <v>8</v>
      </c>
      <c r="I333" s="7">
        <v>16</v>
      </c>
      <c r="J333" s="7">
        <v>32</v>
      </c>
      <c r="K333" s="7">
        <v>6</v>
      </c>
      <c r="L333" s="7" t="s">
        <v>898</v>
      </c>
      <c r="M333" s="21" t="s">
        <v>48</v>
      </c>
    </row>
    <row r="334" spans="1:13" ht="18" customHeight="1">
      <c r="A334" s="7">
        <v>332</v>
      </c>
      <c r="C334" s="7" t="s">
        <v>46</v>
      </c>
      <c r="D334" s="7" t="s">
        <v>518</v>
      </c>
      <c r="E334" s="7">
        <v>1</v>
      </c>
      <c r="F334" s="7">
        <v>2</v>
      </c>
      <c r="G334" s="7">
        <v>4</v>
      </c>
      <c r="H334" s="7">
        <v>8</v>
      </c>
      <c r="I334" s="7">
        <v>20</v>
      </c>
      <c r="J334" s="7">
        <v>36</v>
      </c>
      <c r="K334" s="7">
        <v>6</v>
      </c>
      <c r="L334" s="7" t="s">
        <v>899</v>
      </c>
      <c r="M334" s="21" t="s">
        <v>91</v>
      </c>
    </row>
    <row r="335" spans="1:13" ht="18" customHeight="1">
      <c r="A335" s="7">
        <v>333</v>
      </c>
      <c r="C335" s="7" t="s">
        <v>46</v>
      </c>
      <c r="D335" s="7" t="s">
        <v>519</v>
      </c>
      <c r="E335" s="7">
        <v>1</v>
      </c>
      <c r="F335" s="7">
        <v>2</v>
      </c>
      <c r="G335" s="7">
        <v>4</v>
      </c>
      <c r="H335" s="7">
        <v>7</v>
      </c>
      <c r="I335" s="7">
        <v>14</v>
      </c>
      <c r="J335" s="7">
        <v>29</v>
      </c>
      <c r="K335" s="7">
        <v>6</v>
      </c>
      <c r="L335" s="7" t="s">
        <v>899</v>
      </c>
      <c r="M335" s="21" t="s">
        <v>520</v>
      </c>
    </row>
    <row r="336" spans="1:13" ht="18" customHeight="1">
      <c r="A336" s="7">
        <v>334</v>
      </c>
      <c r="C336" s="7" t="s">
        <v>46</v>
      </c>
      <c r="D336" s="7" t="s">
        <v>521</v>
      </c>
      <c r="E336" s="7">
        <v>1</v>
      </c>
      <c r="F336" s="7">
        <v>2</v>
      </c>
      <c r="G336" s="7">
        <v>4</v>
      </c>
      <c r="H336" s="7">
        <v>8</v>
      </c>
      <c r="I336" s="7">
        <v>20</v>
      </c>
      <c r="J336" s="7">
        <v>36</v>
      </c>
      <c r="K336" s="7">
        <v>6</v>
      </c>
      <c r="L336" s="7" t="s">
        <v>900</v>
      </c>
      <c r="M336" s="21" t="s">
        <v>522</v>
      </c>
    </row>
    <row r="337" spans="1:13" ht="18" customHeight="1">
      <c r="A337" s="7">
        <v>335</v>
      </c>
      <c r="C337" s="7" t="s">
        <v>46</v>
      </c>
      <c r="D337" s="7" t="s">
        <v>523</v>
      </c>
      <c r="E337" s="7">
        <v>1</v>
      </c>
      <c r="F337" s="7">
        <v>2</v>
      </c>
      <c r="G337" s="7">
        <v>4</v>
      </c>
      <c r="H337" s="7">
        <v>8</v>
      </c>
      <c r="I337" s="7">
        <v>16</v>
      </c>
      <c r="J337" s="7">
        <v>32</v>
      </c>
      <c r="K337" s="7">
        <v>6</v>
      </c>
      <c r="L337" s="7" t="s">
        <v>900</v>
      </c>
      <c r="M337" s="21" t="s">
        <v>13</v>
      </c>
    </row>
    <row r="338" spans="1:13" ht="18" customHeight="1">
      <c r="A338" s="7">
        <v>336</v>
      </c>
      <c r="C338" s="7" t="s">
        <v>46</v>
      </c>
      <c r="D338" s="7" t="s">
        <v>524</v>
      </c>
      <c r="E338" s="7">
        <v>1</v>
      </c>
      <c r="F338" s="7">
        <v>2</v>
      </c>
      <c r="G338" s="7">
        <v>4</v>
      </c>
      <c r="H338" s="7">
        <v>8</v>
      </c>
      <c r="I338" s="7">
        <v>16</v>
      </c>
      <c r="J338" s="7">
        <v>32</v>
      </c>
      <c r="K338" s="7">
        <v>6</v>
      </c>
      <c r="L338" s="7" t="s">
        <v>900</v>
      </c>
      <c r="M338" s="22" t="s">
        <v>525</v>
      </c>
    </row>
    <row r="339" spans="1:13" ht="18" customHeight="1">
      <c r="A339" s="7">
        <v>337</v>
      </c>
      <c r="C339" s="7" t="s">
        <v>46</v>
      </c>
      <c r="D339" s="7" t="s">
        <v>526</v>
      </c>
      <c r="E339" s="7">
        <v>1</v>
      </c>
      <c r="F339" s="7">
        <v>2</v>
      </c>
      <c r="G339" s="7">
        <v>4</v>
      </c>
      <c r="H339" s="7">
        <v>7</v>
      </c>
      <c r="I339" s="7">
        <v>14</v>
      </c>
      <c r="J339" s="7">
        <v>29</v>
      </c>
      <c r="K339" s="7">
        <v>6</v>
      </c>
      <c r="L339" s="7" t="s">
        <v>901</v>
      </c>
      <c r="M339" s="21" t="s">
        <v>527</v>
      </c>
    </row>
    <row r="340" spans="1:13" ht="18" customHeight="1">
      <c r="A340" s="7">
        <v>338</v>
      </c>
      <c r="C340" s="7" t="s">
        <v>46</v>
      </c>
      <c r="D340" s="7" t="s">
        <v>528</v>
      </c>
      <c r="E340" s="7">
        <v>1</v>
      </c>
      <c r="F340" s="7">
        <v>2</v>
      </c>
      <c r="G340" s="7">
        <v>4</v>
      </c>
      <c r="H340" s="7">
        <v>7</v>
      </c>
      <c r="I340" s="7">
        <v>14</v>
      </c>
      <c r="J340" s="7">
        <v>29</v>
      </c>
      <c r="K340" s="7">
        <v>6</v>
      </c>
      <c r="L340" s="7" t="s">
        <v>901</v>
      </c>
      <c r="M340" s="21" t="s">
        <v>48</v>
      </c>
    </row>
    <row r="341" spans="1:13" ht="18" customHeight="1">
      <c r="A341" s="7">
        <v>339</v>
      </c>
      <c r="C341" s="7" t="s">
        <v>46</v>
      </c>
      <c r="D341" s="7" t="s">
        <v>529</v>
      </c>
      <c r="E341" s="7">
        <v>1</v>
      </c>
      <c r="F341" s="7">
        <v>2</v>
      </c>
      <c r="G341" s="7">
        <v>4</v>
      </c>
      <c r="H341" s="7">
        <v>8</v>
      </c>
      <c r="I341" s="7">
        <v>20</v>
      </c>
      <c r="J341" s="7">
        <v>36</v>
      </c>
      <c r="K341" s="7">
        <v>6</v>
      </c>
      <c r="L341" s="7" t="s">
        <v>902</v>
      </c>
      <c r="M341" s="21" t="s">
        <v>530</v>
      </c>
    </row>
    <row r="342" spans="1:13" ht="18" customHeight="1">
      <c r="A342" s="7">
        <v>340</v>
      </c>
      <c r="C342" s="7" t="s">
        <v>46</v>
      </c>
      <c r="D342" s="7" t="s">
        <v>531</v>
      </c>
      <c r="E342" s="7">
        <v>1</v>
      </c>
      <c r="F342" s="7">
        <v>2</v>
      </c>
      <c r="G342" s="7">
        <v>4</v>
      </c>
      <c r="H342" s="7">
        <v>8</v>
      </c>
      <c r="I342" s="7">
        <v>16</v>
      </c>
      <c r="J342" s="7">
        <v>32</v>
      </c>
      <c r="K342" s="7">
        <v>6</v>
      </c>
      <c r="L342" s="7" t="s">
        <v>902</v>
      </c>
      <c r="M342" s="21" t="s">
        <v>51</v>
      </c>
    </row>
    <row r="343" spans="1:13" ht="18" customHeight="1">
      <c r="A343" s="7">
        <v>341</v>
      </c>
      <c r="B343" s="7">
        <v>92</v>
      </c>
      <c r="C343" s="7" t="s">
        <v>38</v>
      </c>
      <c r="D343" s="7" t="s">
        <v>532</v>
      </c>
      <c r="E343" s="7">
        <v>1</v>
      </c>
      <c r="F343" s="7">
        <v>2</v>
      </c>
      <c r="G343" s="7">
        <v>4</v>
      </c>
      <c r="H343" s="7">
        <v>7</v>
      </c>
      <c r="I343" s="7">
        <v>14</v>
      </c>
      <c r="J343" s="7">
        <v>29</v>
      </c>
      <c r="K343" s="7">
        <v>6</v>
      </c>
      <c r="L343" s="7" t="s">
        <v>903</v>
      </c>
      <c r="M343" s="21" t="s">
        <v>22</v>
      </c>
    </row>
    <row r="344" spans="1:13" ht="18" customHeight="1">
      <c r="A344" s="7">
        <v>342</v>
      </c>
      <c r="C344" s="7" t="s">
        <v>46</v>
      </c>
      <c r="D344" s="7" t="s">
        <v>533</v>
      </c>
      <c r="E344" s="7">
        <v>1</v>
      </c>
      <c r="F344" s="7">
        <v>2</v>
      </c>
      <c r="G344" s="7">
        <v>4</v>
      </c>
      <c r="H344" s="7">
        <v>8</v>
      </c>
      <c r="I344" s="7">
        <v>16</v>
      </c>
      <c r="J344" s="7">
        <v>32</v>
      </c>
      <c r="K344" s="7">
        <v>6</v>
      </c>
      <c r="L344" s="7" t="s">
        <v>904</v>
      </c>
      <c r="M344" s="21" t="s">
        <v>534</v>
      </c>
    </row>
    <row r="345" spans="1:13" ht="18" customHeight="1">
      <c r="A345" s="7">
        <v>343</v>
      </c>
      <c r="C345" s="7" t="s">
        <v>46</v>
      </c>
      <c r="D345" s="7" t="s">
        <v>535</v>
      </c>
      <c r="E345" s="7">
        <v>1</v>
      </c>
      <c r="F345" s="7">
        <v>2</v>
      </c>
      <c r="G345" s="7">
        <v>4</v>
      </c>
      <c r="H345" s="7">
        <v>8</v>
      </c>
      <c r="I345" s="7">
        <v>20</v>
      </c>
      <c r="J345" s="7">
        <v>36</v>
      </c>
      <c r="K345" s="7">
        <v>6</v>
      </c>
      <c r="L345" s="7" t="s">
        <v>904</v>
      </c>
      <c r="M345" s="21" t="s">
        <v>48</v>
      </c>
    </row>
    <row r="346" spans="1:13" ht="18" customHeight="1">
      <c r="A346" s="7">
        <v>344</v>
      </c>
      <c r="C346" s="7" t="s">
        <v>46</v>
      </c>
      <c r="D346" s="7" t="s">
        <v>536</v>
      </c>
      <c r="E346" s="7">
        <v>1</v>
      </c>
      <c r="F346" s="7">
        <v>2</v>
      </c>
      <c r="G346" s="7">
        <v>4</v>
      </c>
      <c r="H346" s="7">
        <v>8</v>
      </c>
      <c r="I346" s="7">
        <v>16</v>
      </c>
      <c r="J346" s="7">
        <v>32</v>
      </c>
      <c r="K346" s="7">
        <v>6</v>
      </c>
      <c r="L346" s="7" t="s">
        <v>905</v>
      </c>
      <c r="M346" s="21" t="s">
        <v>51</v>
      </c>
    </row>
    <row r="347" spans="1:13" ht="18" customHeight="1">
      <c r="A347" s="7">
        <v>345</v>
      </c>
      <c r="C347" s="7" t="s">
        <v>49</v>
      </c>
      <c r="D347" s="7" t="s">
        <v>537</v>
      </c>
      <c r="E347" s="7">
        <v>2</v>
      </c>
      <c r="F347" s="7">
        <v>2</v>
      </c>
      <c r="G347" s="7">
        <v>3</v>
      </c>
      <c r="H347" s="7" t="s">
        <v>715</v>
      </c>
      <c r="I347" s="7" t="s">
        <v>715</v>
      </c>
      <c r="J347" s="7">
        <v>8</v>
      </c>
      <c r="K347" s="7">
        <v>4</v>
      </c>
      <c r="L347" s="7" t="s">
        <v>906</v>
      </c>
      <c r="M347" s="21" t="s">
        <v>538</v>
      </c>
    </row>
    <row r="348" spans="1:13" ht="18" customHeight="1">
      <c r="A348" s="7">
        <v>346</v>
      </c>
      <c r="C348" s="7" t="s">
        <v>46</v>
      </c>
      <c r="D348" s="7" t="s">
        <v>539</v>
      </c>
      <c r="E348" s="7">
        <v>1</v>
      </c>
      <c r="F348" s="7">
        <v>2</v>
      </c>
      <c r="G348" s="7">
        <v>4</v>
      </c>
      <c r="H348" s="7">
        <v>8</v>
      </c>
      <c r="I348" s="7">
        <v>20</v>
      </c>
      <c r="J348" s="7">
        <v>36</v>
      </c>
      <c r="K348" s="7">
        <v>6</v>
      </c>
      <c r="L348" s="7" t="s">
        <v>907</v>
      </c>
      <c r="M348" s="21" t="s">
        <v>41</v>
      </c>
    </row>
    <row r="349" spans="1:13" ht="18" customHeight="1">
      <c r="A349" s="7">
        <v>347</v>
      </c>
      <c r="C349" s="7" t="s">
        <v>46</v>
      </c>
      <c r="D349" s="7" t="s">
        <v>540</v>
      </c>
      <c r="E349" s="7">
        <v>1</v>
      </c>
      <c r="F349" s="7">
        <v>2</v>
      </c>
      <c r="G349" s="7">
        <v>4</v>
      </c>
      <c r="H349" s="7">
        <v>8</v>
      </c>
      <c r="I349" s="7">
        <v>16</v>
      </c>
      <c r="J349" s="7">
        <v>32</v>
      </c>
      <c r="K349" s="7">
        <v>6</v>
      </c>
      <c r="L349" s="7" t="s">
        <v>907</v>
      </c>
      <c r="M349" s="21" t="s">
        <v>20</v>
      </c>
    </row>
    <row r="350" spans="1:13" ht="18" customHeight="1">
      <c r="A350" s="7">
        <v>348</v>
      </c>
      <c r="C350" s="7" t="s">
        <v>46</v>
      </c>
      <c r="D350" s="7" t="s">
        <v>541</v>
      </c>
      <c r="E350" s="7">
        <v>1</v>
      </c>
      <c r="F350" s="7">
        <v>2</v>
      </c>
      <c r="G350" s="7">
        <v>4</v>
      </c>
      <c r="H350" s="7">
        <v>8</v>
      </c>
      <c r="I350" s="7">
        <v>20</v>
      </c>
      <c r="J350" s="7">
        <v>36</v>
      </c>
      <c r="K350" s="7">
        <v>6</v>
      </c>
      <c r="L350" s="7" t="s">
        <v>908</v>
      </c>
      <c r="M350" s="21" t="s">
        <v>13</v>
      </c>
    </row>
    <row r="351" spans="1:13" ht="18" customHeight="1">
      <c r="A351" s="7">
        <v>349</v>
      </c>
      <c r="C351" s="7" t="s">
        <v>46</v>
      </c>
      <c r="D351" s="7" t="s">
        <v>542</v>
      </c>
      <c r="E351" s="7">
        <v>1</v>
      </c>
      <c r="F351" s="7">
        <v>2</v>
      </c>
      <c r="G351" s="7">
        <v>4</v>
      </c>
      <c r="H351" s="7">
        <v>8</v>
      </c>
      <c r="I351" s="7">
        <v>20</v>
      </c>
      <c r="J351" s="7">
        <v>36</v>
      </c>
      <c r="K351" s="7">
        <v>6</v>
      </c>
      <c r="L351" s="7" t="s">
        <v>908</v>
      </c>
      <c r="M351" s="21" t="s">
        <v>43</v>
      </c>
    </row>
    <row r="352" spans="1:13" ht="18" customHeight="1">
      <c r="A352" s="7">
        <v>350</v>
      </c>
      <c r="C352" s="7" t="s">
        <v>46</v>
      </c>
      <c r="D352" s="7" t="s">
        <v>543</v>
      </c>
      <c r="E352" s="7">
        <v>1</v>
      </c>
      <c r="F352" s="7">
        <v>2</v>
      </c>
      <c r="G352" s="7">
        <v>4</v>
      </c>
      <c r="H352" s="7">
        <v>8</v>
      </c>
      <c r="I352" s="7">
        <v>20</v>
      </c>
      <c r="J352" s="7">
        <v>36</v>
      </c>
      <c r="K352" s="7">
        <v>6</v>
      </c>
      <c r="L352" s="7" t="s">
        <v>908</v>
      </c>
      <c r="M352" s="21" t="s">
        <v>22</v>
      </c>
    </row>
    <row r="353" spans="1:13" ht="18" customHeight="1">
      <c r="A353" s="7">
        <v>351</v>
      </c>
      <c r="C353" s="7" t="s">
        <v>46</v>
      </c>
      <c r="D353" s="7" t="s">
        <v>544</v>
      </c>
      <c r="E353" s="7">
        <v>1</v>
      </c>
      <c r="F353" s="7">
        <v>2</v>
      </c>
      <c r="G353" s="7">
        <v>4</v>
      </c>
      <c r="H353" s="7">
        <v>8</v>
      </c>
      <c r="I353" s="7">
        <v>20</v>
      </c>
      <c r="J353" s="7">
        <v>36</v>
      </c>
      <c r="K353" s="7">
        <v>6</v>
      </c>
      <c r="L353" s="7" t="s">
        <v>909</v>
      </c>
      <c r="M353" s="21" t="s">
        <v>20</v>
      </c>
    </row>
    <row r="354" spans="1:13" ht="18" customHeight="1">
      <c r="A354" s="7">
        <v>352</v>
      </c>
      <c r="B354" s="7">
        <v>93</v>
      </c>
      <c r="C354" s="7" t="s">
        <v>38</v>
      </c>
      <c r="D354" s="7" t="s">
        <v>545</v>
      </c>
      <c r="E354" s="7">
        <v>1</v>
      </c>
      <c r="F354" s="7">
        <v>2</v>
      </c>
      <c r="G354" s="7">
        <v>4</v>
      </c>
      <c r="H354" s="7">
        <v>7</v>
      </c>
      <c r="I354" s="7">
        <v>14</v>
      </c>
      <c r="J354" s="7">
        <v>29</v>
      </c>
      <c r="K354" s="7">
        <v>6</v>
      </c>
      <c r="L354" s="7" t="s">
        <v>910</v>
      </c>
      <c r="M354" s="21" t="s">
        <v>22</v>
      </c>
    </row>
    <row r="355" spans="1:13" ht="18" customHeight="1">
      <c r="A355" s="7">
        <v>353</v>
      </c>
      <c r="C355" s="7" t="s">
        <v>46</v>
      </c>
      <c r="D355" s="7" t="s">
        <v>546</v>
      </c>
      <c r="E355" s="7">
        <v>1</v>
      </c>
      <c r="F355" s="7">
        <v>2</v>
      </c>
      <c r="G355" s="7">
        <v>4</v>
      </c>
      <c r="H355" s="7">
        <v>8</v>
      </c>
      <c r="I355" s="7">
        <v>20</v>
      </c>
      <c r="J355" s="7">
        <v>36</v>
      </c>
      <c r="K355" s="7">
        <v>6</v>
      </c>
      <c r="L355" s="7" t="s">
        <v>911</v>
      </c>
      <c r="M355" s="21" t="s">
        <v>547</v>
      </c>
    </row>
    <row r="356" spans="1:13" ht="18" customHeight="1">
      <c r="A356" s="7">
        <v>354</v>
      </c>
      <c r="B356" s="7">
        <v>94</v>
      </c>
      <c r="C356" s="7" t="s">
        <v>38</v>
      </c>
      <c r="D356" s="7" t="s">
        <v>548</v>
      </c>
      <c r="E356" s="7">
        <v>1</v>
      </c>
      <c r="F356" s="7">
        <v>2</v>
      </c>
      <c r="G356" s="7">
        <v>4</v>
      </c>
      <c r="H356" s="7">
        <v>8</v>
      </c>
      <c r="I356" s="7">
        <v>16</v>
      </c>
      <c r="J356" s="7">
        <v>32</v>
      </c>
      <c r="K356" s="7">
        <v>6</v>
      </c>
      <c r="L356" s="7" t="s">
        <v>912</v>
      </c>
      <c r="M356" s="21" t="s">
        <v>41</v>
      </c>
    </row>
    <row r="357" spans="1:13" ht="18" customHeight="1">
      <c r="A357" s="7">
        <v>355</v>
      </c>
      <c r="C357" s="7" t="s">
        <v>46</v>
      </c>
      <c r="D357" s="7" t="s">
        <v>549</v>
      </c>
      <c r="E357" s="7">
        <v>1</v>
      </c>
      <c r="F357" s="7">
        <v>2</v>
      </c>
      <c r="G357" s="7">
        <v>4</v>
      </c>
      <c r="H357" s="7">
        <v>7</v>
      </c>
      <c r="I357" s="7">
        <v>14</v>
      </c>
      <c r="J357" s="7">
        <v>29</v>
      </c>
      <c r="K357" s="7">
        <v>6</v>
      </c>
      <c r="L357" s="7" t="s">
        <v>911</v>
      </c>
      <c r="M357" s="21" t="s">
        <v>22</v>
      </c>
    </row>
    <row r="358" spans="1:13" ht="18" customHeight="1">
      <c r="A358" s="7">
        <v>356</v>
      </c>
      <c r="B358" s="7">
        <v>95</v>
      </c>
      <c r="C358" s="7" t="s">
        <v>38</v>
      </c>
      <c r="D358" s="7" t="s">
        <v>550</v>
      </c>
      <c r="E358" s="7">
        <v>1</v>
      </c>
      <c r="F358" s="7">
        <v>2</v>
      </c>
      <c r="G358" s="7">
        <v>4</v>
      </c>
      <c r="H358" s="7">
        <v>8</v>
      </c>
      <c r="I358" s="7">
        <v>16</v>
      </c>
      <c r="J358" s="7">
        <v>32</v>
      </c>
      <c r="K358" s="7">
        <v>6</v>
      </c>
      <c r="L358" s="7" t="s">
        <v>913</v>
      </c>
      <c r="M358" s="21" t="s">
        <v>551</v>
      </c>
    </row>
    <row r="359" spans="1:13" ht="18" customHeight="1">
      <c r="A359" s="7">
        <v>357</v>
      </c>
      <c r="C359" s="7" t="s">
        <v>46</v>
      </c>
      <c r="D359" s="7" t="s">
        <v>552</v>
      </c>
      <c r="E359" s="7">
        <v>1</v>
      </c>
      <c r="F359" s="7">
        <v>2</v>
      </c>
      <c r="G359" s="7">
        <v>4</v>
      </c>
      <c r="H359" s="7">
        <v>8</v>
      </c>
      <c r="I359" s="7">
        <v>20</v>
      </c>
      <c r="J359" s="7">
        <v>36</v>
      </c>
      <c r="K359" s="7">
        <v>6</v>
      </c>
      <c r="L359" s="7" t="s">
        <v>914</v>
      </c>
      <c r="M359" s="21" t="s">
        <v>553</v>
      </c>
    </row>
    <row r="360" spans="1:13" ht="18" customHeight="1">
      <c r="A360" s="7">
        <v>358</v>
      </c>
      <c r="C360" s="7" t="s">
        <v>46</v>
      </c>
      <c r="D360" s="7" t="s">
        <v>554</v>
      </c>
      <c r="E360" s="7">
        <v>1</v>
      </c>
      <c r="F360" s="7">
        <v>2</v>
      </c>
      <c r="G360" s="7">
        <v>4</v>
      </c>
      <c r="H360" s="7">
        <v>8</v>
      </c>
      <c r="I360" s="7">
        <v>16</v>
      </c>
      <c r="J360" s="7">
        <v>32</v>
      </c>
      <c r="K360" s="7">
        <v>6</v>
      </c>
      <c r="L360" s="7" t="s">
        <v>914</v>
      </c>
      <c r="M360" s="21" t="s">
        <v>555</v>
      </c>
    </row>
    <row r="361" spans="1:13" ht="18" customHeight="1">
      <c r="A361" s="7">
        <v>359</v>
      </c>
      <c r="C361" s="7" t="s">
        <v>46</v>
      </c>
      <c r="D361" s="7" t="s">
        <v>556</v>
      </c>
      <c r="E361" s="7">
        <v>1</v>
      </c>
      <c r="F361" s="7">
        <v>2</v>
      </c>
      <c r="G361" s="7">
        <v>4</v>
      </c>
      <c r="H361" s="7">
        <v>8</v>
      </c>
      <c r="I361" s="7">
        <v>20</v>
      </c>
      <c r="J361" s="7">
        <v>36</v>
      </c>
      <c r="K361" s="7">
        <v>6</v>
      </c>
      <c r="L361" s="7" t="s">
        <v>915</v>
      </c>
      <c r="M361" s="21" t="s">
        <v>22</v>
      </c>
    </row>
    <row r="362" spans="1:13" ht="18" customHeight="1">
      <c r="A362" s="7">
        <v>360</v>
      </c>
      <c r="C362" s="7" t="s">
        <v>46</v>
      </c>
      <c r="D362" s="7" t="s">
        <v>557</v>
      </c>
      <c r="E362" s="7">
        <v>1</v>
      </c>
      <c r="F362" s="7">
        <v>2</v>
      </c>
      <c r="G362" s="7">
        <v>4</v>
      </c>
      <c r="H362" s="7">
        <v>8</v>
      </c>
      <c r="I362" s="7">
        <v>16</v>
      </c>
      <c r="J362" s="7">
        <v>32</v>
      </c>
      <c r="K362" s="7">
        <v>6</v>
      </c>
      <c r="L362" s="7" t="s">
        <v>915</v>
      </c>
      <c r="M362" s="21" t="s">
        <v>558</v>
      </c>
    </row>
    <row r="363" spans="1:13" ht="18" customHeight="1">
      <c r="A363" s="7">
        <v>361</v>
      </c>
      <c r="C363" s="7" t="s">
        <v>46</v>
      </c>
      <c r="D363" s="7" t="s">
        <v>559</v>
      </c>
      <c r="E363" s="7">
        <v>1</v>
      </c>
      <c r="F363" s="7">
        <v>2</v>
      </c>
      <c r="G363" s="7">
        <v>4</v>
      </c>
      <c r="H363" s="7">
        <v>8</v>
      </c>
      <c r="I363" s="7">
        <v>16</v>
      </c>
      <c r="J363" s="7">
        <v>32</v>
      </c>
      <c r="K363" s="7">
        <v>6</v>
      </c>
      <c r="L363" s="7" t="s">
        <v>915</v>
      </c>
      <c r="M363" s="21" t="s">
        <v>560</v>
      </c>
    </row>
    <row r="364" spans="1:13" ht="18" customHeight="1">
      <c r="A364" s="7">
        <v>362</v>
      </c>
      <c r="C364" s="7" t="s">
        <v>46</v>
      </c>
      <c r="D364" s="7" t="s">
        <v>561</v>
      </c>
      <c r="E364" s="7">
        <v>1</v>
      </c>
      <c r="F364" s="7">
        <v>2</v>
      </c>
      <c r="G364" s="7">
        <v>4</v>
      </c>
      <c r="H364" s="7">
        <v>8</v>
      </c>
      <c r="I364" s="7">
        <v>20</v>
      </c>
      <c r="J364" s="7">
        <v>36</v>
      </c>
      <c r="K364" s="7">
        <v>6</v>
      </c>
      <c r="L364" s="7" t="s">
        <v>916</v>
      </c>
      <c r="M364" s="21" t="s">
        <v>13</v>
      </c>
    </row>
    <row r="365" spans="1:13" ht="18" customHeight="1">
      <c r="A365" s="7">
        <v>363</v>
      </c>
      <c r="C365" s="7" t="s">
        <v>46</v>
      </c>
      <c r="D365" s="7" t="s">
        <v>562</v>
      </c>
      <c r="E365" s="7">
        <v>1</v>
      </c>
      <c r="F365" s="7">
        <v>2</v>
      </c>
      <c r="G365" s="7">
        <v>4</v>
      </c>
      <c r="H365" s="7">
        <v>7</v>
      </c>
      <c r="I365" s="7">
        <v>14</v>
      </c>
      <c r="J365" s="7">
        <v>29</v>
      </c>
      <c r="K365" s="7">
        <v>6</v>
      </c>
      <c r="L365" s="7" t="s">
        <v>916</v>
      </c>
      <c r="M365" s="21" t="s">
        <v>53</v>
      </c>
    </row>
    <row r="366" spans="1:13" ht="18" customHeight="1">
      <c r="A366" s="7">
        <v>364</v>
      </c>
      <c r="C366" s="7" t="s">
        <v>46</v>
      </c>
      <c r="D366" s="7" t="s">
        <v>563</v>
      </c>
      <c r="E366" s="7">
        <v>1</v>
      </c>
      <c r="F366" s="7">
        <v>2</v>
      </c>
      <c r="G366" s="7">
        <v>4</v>
      </c>
      <c r="H366" s="7">
        <v>8</v>
      </c>
      <c r="I366" s="7">
        <v>20</v>
      </c>
      <c r="J366" s="7">
        <v>36</v>
      </c>
      <c r="K366" s="7">
        <v>6</v>
      </c>
      <c r="L366" s="7" t="s">
        <v>917</v>
      </c>
      <c r="M366" s="21" t="s">
        <v>564</v>
      </c>
    </row>
    <row r="367" spans="1:13" ht="18" customHeight="1">
      <c r="A367" s="7">
        <v>365</v>
      </c>
      <c r="C367" s="7" t="s">
        <v>46</v>
      </c>
      <c r="D367" s="7" t="s">
        <v>565</v>
      </c>
      <c r="E367" s="7">
        <v>1</v>
      </c>
      <c r="F367" s="7">
        <v>2</v>
      </c>
      <c r="G367" s="7">
        <v>4</v>
      </c>
      <c r="H367" s="7">
        <v>8</v>
      </c>
      <c r="I367" s="7">
        <v>16</v>
      </c>
      <c r="J367" s="7">
        <v>32</v>
      </c>
      <c r="K367" s="7">
        <v>6</v>
      </c>
      <c r="L367" s="7" t="s">
        <v>917</v>
      </c>
      <c r="M367" s="21" t="s">
        <v>566</v>
      </c>
    </row>
    <row r="368" spans="1:13" ht="18" customHeight="1">
      <c r="A368" s="7">
        <v>366</v>
      </c>
      <c r="C368" s="7" t="s">
        <v>46</v>
      </c>
      <c r="D368" s="7" t="s">
        <v>567</v>
      </c>
      <c r="E368" s="7">
        <v>1</v>
      </c>
      <c r="F368" s="7">
        <v>2</v>
      </c>
      <c r="G368" s="7">
        <v>4</v>
      </c>
      <c r="H368" s="7">
        <v>8</v>
      </c>
      <c r="I368" s="7">
        <v>16</v>
      </c>
      <c r="J368" s="7">
        <v>32</v>
      </c>
      <c r="K368" s="7">
        <v>6</v>
      </c>
      <c r="L368" s="7" t="s">
        <v>917</v>
      </c>
      <c r="M368" s="21" t="s">
        <v>568</v>
      </c>
    </row>
    <row r="369" spans="1:13" ht="18" customHeight="1">
      <c r="A369" s="7">
        <v>367</v>
      </c>
      <c r="C369" s="7" t="s">
        <v>46</v>
      </c>
      <c r="D369" s="7" t="s">
        <v>569</v>
      </c>
      <c r="E369" s="7">
        <v>1</v>
      </c>
      <c r="F369" s="7">
        <v>2</v>
      </c>
      <c r="G369" s="7">
        <v>4</v>
      </c>
      <c r="H369" s="7">
        <v>8</v>
      </c>
      <c r="I369" s="7">
        <v>16</v>
      </c>
      <c r="J369" s="7">
        <v>32</v>
      </c>
      <c r="K369" s="7">
        <v>6</v>
      </c>
      <c r="L369" s="7" t="s">
        <v>917</v>
      </c>
      <c r="M369" s="21" t="s">
        <v>570</v>
      </c>
    </row>
    <row r="370" spans="1:13" ht="18" customHeight="1">
      <c r="A370" s="7">
        <v>368</v>
      </c>
      <c r="C370" s="7" t="s">
        <v>46</v>
      </c>
      <c r="D370" s="7" t="s">
        <v>571</v>
      </c>
      <c r="E370" s="7">
        <v>1</v>
      </c>
      <c r="F370" s="7">
        <v>2</v>
      </c>
      <c r="G370" s="7">
        <v>4</v>
      </c>
      <c r="H370" s="7">
        <v>8</v>
      </c>
      <c r="I370" s="7">
        <v>20</v>
      </c>
      <c r="J370" s="7">
        <v>36</v>
      </c>
      <c r="K370" s="7">
        <v>6</v>
      </c>
      <c r="L370" s="7" t="s">
        <v>917</v>
      </c>
      <c r="M370" s="21" t="s">
        <v>572</v>
      </c>
    </row>
    <row r="371" spans="1:13" ht="18" customHeight="1">
      <c r="A371" s="7">
        <v>369</v>
      </c>
      <c r="C371" s="7" t="s">
        <v>49</v>
      </c>
      <c r="D371" s="7" t="s">
        <v>573</v>
      </c>
      <c r="E371" s="7">
        <v>1</v>
      </c>
      <c r="F371" s="7">
        <v>2</v>
      </c>
      <c r="G371" s="7">
        <v>4</v>
      </c>
      <c r="H371" s="7">
        <v>8</v>
      </c>
      <c r="I371" s="7">
        <v>14</v>
      </c>
      <c r="J371" s="7">
        <v>30</v>
      </c>
      <c r="K371" s="7">
        <v>6</v>
      </c>
      <c r="L371" s="7" t="s">
        <v>918</v>
      </c>
      <c r="M371" s="21" t="s">
        <v>48</v>
      </c>
    </row>
    <row r="372" spans="1:13" ht="18" customHeight="1">
      <c r="A372" s="7">
        <v>370</v>
      </c>
      <c r="C372" s="7" t="s">
        <v>46</v>
      </c>
      <c r="D372" s="7" t="s">
        <v>574</v>
      </c>
      <c r="E372" s="7">
        <v>1</v>
      </c>
      <c r="F372" s="7">
        <v>2</v>
      </c>
      <c r="G372" s="7">
        <v>4</v>
      </c>
      <c r="H372" s="7">
        <v>8</v>
      </c>
      <c r="I372" s="7">
        <v>20</v>
      </c>
      <c r="J372" s="7">
        <v>36</v>
      </c>
      <c r="K372" s="7">
        <v>6</v>
      </c>
      <c r="L372" s="2" t="s">
        <v>919</v>
      </c>
      <c r="M372" s="21" t="s">
        <v>48</v>
      </c>
    </row>
    <row r="373" spans="1:13" ht="18" customHeight="1">
      <c r="A373" s="7">
        <v>371</v>
      </c>
      <c r="B373" s="7">
        <v>96</v>
      </c>
      <c r="C373" s="7" t="s">
        <v>38</v>
      </c>
      <c r="D373" s="7" t="s">
        <v>575</v>
      </c>
      <c r="E373" s="7">
        <v>1</v>
      </c>
      <c r="F373" s="7">
        <v>2</v>
      </c>
      <c r="G373" s="7">
        <v>4</v>
      </c>
      <c r="H373" s="7">
        <v>8</v>
      </c>
      <c r="I373" s="7">
        <v>20</v>
      </c>
      <c r="J373" s="7">
        <v>36</v>
      </c>
      <c r="K373" s="7">
        <v>6</v>
      </c>
      <c r="L373" s="7" t="s">
        <v>920</v>
      </c>
      <c r="M373" s="21" t="s">
        <v>576</v>
      </c>
    </row>
    <row r="374" spans="1:13" ht="18" customHeight="1">
      <c r="A374" s="7">
        <v>372</v>
      </c>
      <c r="C374" s="7" t="s">
        <v>46</v>
      </c>
      <c r="D374" s="7" t="s">
        <v>577</v>
      </c>
      <c r="E374" s="7">
        <v>1</v>
      </c>
      <c r="F374" s="7">
        <v>2</v>
      </c>
      <c r="G374" s="7">
        <v>4</v>
      </c>
      <c r="H374" s="7">
        <v>7</v>
      </c>
      <c r="I374" s="7">
        <v>14</v>
      </c>
      <c r="J374" s="7">
        <v>29</v>
      </c>
      <c r="K374" s="7">
        <v>6</v>
      </c>
      <c r="L374" s="2" t="s">
        <v>921</v>
      </c>
      <c r="M374" s="21" t="s">
        <v>578</v>
      </c>
    </row>
    <row r="375" spans="1:13" ht="18" customHeight="1">
      <c r="A375" s="7">
        <v>373</v>
      </c>
      <c r="B375" s="7">
        <v>97</v>
      </c>
      <c r="C375" s="7" t="s">
        <v>38</v>
      </c>
      <c r="D375" s="7" t="s">
        <v>579</v>
      </c>
      <c r="E375" s="7">
        <v>1</v>
      </c>
      <c r="F375" s="7">
        <v>2</v>
      </c>
      <c r="G375" s="7">
        <v>4</v>
      </c>
      <c r="H375" s="7">
        <v>8</v>
      </c>
      <c r="I375" s="7">
        <v>16</v>
      </c>
      <c r="J375" s="7">
        <v>32</v>
      </c>
      <c r="K375" s="7">
        <v>6</v>
      </c>
      <c r="L375" s="7" t="s">
        <v>922</v>
      </c>
      <c r="M375" s="21" t="s">
        <v>580</v>
      </c>
    </row>
    <row r="376" spans="1:13" ht="18" customHeight="1">
      <c r="A376" s="7">
        <v>374</v>
      </c>
      <c r="B376" s="7">
        <v>98</v>
      </c>
      <c r="C376" s="7" t="s">
        <v>38</v>
      </c>
      <c r="D376" s="7" t="s">
        <v>581</v>
      </c>
      <c r="E376" s="7">
        <v>1</v>
      </c>
      <c r="F376" s="7">
        <v>2</v>
      </c>
      <c r="G376" s="7">
        <v>4</v>
      </c>
      <c r="H376" s="7">
        <v>7</v>
      </c>
      <c r="I376" s="7">
        <v>14</v>
      </c>
      <c r="J376" s="7">
        <v>29</v>
      </c>
      <c r="K376" s="7">
        <v>6</v>
      </c>
      <c r="L376" s="7" t="s">
        <v>922</v>
      </c>
      <c r="M376" s="21" t="s">
        <v>582</v>
      </c>
    </row>
    <row r="377" spans="1:13" ht="18" customHeight="1">
      <c r="A377" s="7">
        <v>375</v>
      </c>
      <c r="C377" s="7" t="s">
        <v>46</v>
      </c>
      <c r="D377" s="7" t="s">
        <v>583</v>
      </c>
      <c r="E377" s="7">
        <v>1</v>
      </c>
      <c r="F377" s="7">
        <v>2</v>
      </c>
      <c r="G377" s="7">
        <v>4</v>
      </c>
      <c r="H377" s="7">
        <v>8</v>
      </c>
      <c r="I377" s="7">
        <v>20</v>
      </c>
      <c r="J377" s="7">
        <v>36</v>
      </c>
      <c r="K377" s="7">
        <v>6</v>
      </c>
      <c r="L377" s="2" t="s">
        <v>923</v>
      </c>
      <c r="M377" s="21" t="s">
        <v>584</v>
      </c>
    </row>
    <row r="378" spans="1:13" ht="18" customHeight="1">
      <c r="A378" s="7">
        <v>376</v>
      </c>
      <c r="C378" s="7" t="s">
        <v>46</v>
      </c>
      <c r="D378" s="7" t="s">
        <v>585</v>
      </c>
      <c r="E378" s="7">
        <v>1</v>
      </c>
      <c r="F378" s="7">
        <v>2</v>
      </c>
      <c r="G378" s="7">
        <v>4</v>
      </c>
      <c r="H378" s="7">
        <v>8</v>
      </c>
      <c r="I378" s="7">
        <v>16</v>
      </c>
      <c r="J378" s="7">
        <v>32</v>
      </c>
      <c r="K378" s="7">
        <v>6</v>
      </c>
      <c r="L378" s="2" t="s">
        <v>924</v>
      </c>
      <c r="M378" s="21" t="s">
        <v>37</v>
      </c>
    </row>
    <row r="379" spans="1:13" ht="18" customHeight="1">
      <c r="A379" s="7">
        <v>377</v>
      </c>
      <c r="C379" s="7" t="s">
        <v>46</v>
      </c>
      <c r="D379" s="7" t="s">
        <v>586</v>
      </c>
      <c r="E379" s="7">
        <v>1</v>
      </c>
      <c r="F379" s="7">
        <v>2</v>
      </c>
      <c r="G379" s="7">
        <v>4</v>
      </c>
      <c r="H379" s="7">
        <v>7</v>
      </c>
      <c r="I379" s="7">
        <v>14</v>
      </c>
      <c r="J379" s="7">
        <v>29</v>
      </c>
      <c r="K379" s="7">
        <v>6</v>
      </c>
      <c r="L379" s="2" t="s">
        <v>924</v>
      </c>
      <c r="M379" s="21" t="s">
        <v>43</v>
      </c>
    </row>
    <row r="380" spans="1:13" ht="18" customHeight="1">
      <c r="A380" s="7">
        <v>378</v>
      </c>
      <c r="C380" s="7" t="s">
        <v>46</v>
      </c>
      <c r="D380" s="7" t="s">
        <v>587</v>
      </c>
      <c r="E380" s="7">
        <v>1</v>
      </c>
      <c r="F380" s="7">
        <v>2</v>
      </c>
      <c r="G380" s="7">
        <v>4</v>
      </c>
      <c r="H380" s="7">
        <v>7</v>
      </c>
      <c r="I380" s="7">
        <v>14</v>
      </c>
      <c r="J380" s="7">
        <v>29</v>
      </c>
      <c r="K380" s="7">
        <v>6</v>
      </c>
      <c r="L380" s="2" t="s">
        <v>925</v>
      </c>
      <c r="M380" s="21" t="s">
        <v>588</v>
      </c>
    </row>
    <row r="381" spans="1:13" ht="18" customHeight="1">
      <c r="A381" s="7">
        <v>379</v>
      </c>
      <c r="B381" s="7">
        <v>99</v>
      </c>
      <c r="C381" s="7" t="s">
        <v>38</v>
      </c>
      <c r="D381" s="7" t="s">
        <v>589</v>
      </c>
      <c r="E381" s="7">
        <v>1</v>
      </c>
      <c r="F381" s="7">
        <v>2</v>
      </c>
      <c r="G381" s="7">
        <v>4</v>
      </c>
      <c r="H381" s="7">
        <v>7</v>
      </c>
      <c r="I381" s="7">
        <v>14</v>
      </c>
      <c r="J381" s="7">
        <v>29</v>
      </c>
      <c r="K381" s="7">
        <v>6</v>
      </c>
      <c r="L381" s="7" t="s">
        <v>926</v>
      </c>
      <c r="M381" s="21" t="s">
        <v>590</v>
      </c>
    </row>
    <row r="382" spans="1:13" ht="18" customHeight="1">
      <c r="A382" s="7">
        <v>380</v>
      </c>
      <c r="C382" s="7" t="s">
        <v>46</v>
      </c>
      <c r="D382" s="7" t="s">
        <v>591</v>
      </c>
      <c r="E382" s="7">
        <v>1</v>
      </c>
      <c r="F382" s="7">
        <v>2</v>
      </c>
      <c r="G382" s="7">
        <v>4</v>
      </c>
      <c r="H382" s="7">
        <v>8</v>
      </c>
      <c r="I382" s="7">
        <v>16</v>
      </c>
      <c r="J382" s="7">
        <v>32</v>
      </c>
      <c r="K382" s="7">
        <v>6</v>
      </c>
      <c r="L382" s="2" t="s">
        <v>927</v>
      </c>
      <c r="M382" s="21" t="s">
        <v>88</v>
      </c>
    </row>
    <row r="383" spans="1:13" ht="18" customHeight="1">
      <c r="A383" s="7">
        <v>381</v>
      </c>
      <c r="C383" s="7" t="s">
        <v>46</v>
      </c>
      <c r="D383" s="7" t="s">
        <v>592</v>
      </c>
      <c r="E383" s="7">
        <v>1</v>
      </c>
      <c r="F383" s="7">
        <v>2</v>
      </c>
      <c r="G383" s="7">
        <v>4</v>
      </c>
      <c r="H383" s="7">
        <v>8</v>
      </c>
      <c r="I383" s="7">
        <v>20</v>
      </c>
      <c r="J383" s="7">
        <v>36</v>
      </c>
      <c r="K383" s="7">
        <v>6</v>
      </c>
      <c r="L383" s="2" t="s">
        <v>928</v>
      </c>
      <c r="M383" s="21" t="s">
        <v>88</v>
      </c>
    </row>
    <row r="384" spans="1:13" ht="18" customHeight="1">
      <c r="A384" s="7">
        <v>382</v>
      </c>
      <c r="C384" s="7" t="s">
        <v>46</v>
      </c>
      <c r="D384" s="7" t="s">
        <v>593</v>
      </c>
      <c r="E384" s="7">
        <v>1</v>
      </c>
      <c r="F384" s="7">
        <v>2</v>
      </c>
      <c r="G384" s="7">
        <v>4</v>
      </c>
      <c r="H384" s="7">
        <v>7</v>
      </c>
      <c r="I384" s="7">
        <v>14</v>
      </c>
      <c r="J384" s="7">
        <v>29</v>
      </c>
      <c r="K384" s="7">
        <v>6</v>
      </c>
      <c r="L384" s="2" t="s">
        <v>928</v>
      </c>
      <c r="M384" s="21" t="s">
        <v>594</v>
      </c>
    </row>
    <row r="385" spans="1:13" ht="18" customHeight="1">
      <c r="A385" s="7">
        <v>383</v>
      </c>
      <c r="C385" s="7" t="s">
        <v>46</v>
      </c>
      <c r="D385" s="7" t="s">
        <v>595</v>
      </c>
      <c r="E385" s="7">
        <v>1</v>
      </c>
      <c r="F385" s="7">
        <v>2</v>
      </c>
      <c r="G385" s="7">
        <v>4</v>
      </c>
      <c r="H385" s="7">
        <v>8</v>
      </c>
      <c r="I385" s="7">
        <v>16</v>
      </c>
      <c r="J385" s="7">
        <v>32</v>
      </c>
      <c r="K385" s="7">
        <v>6</v>
      </c>
      <c r="L385" s="25" t="s">
        <v>929</v>
      </c>
      <c r="M385" s="21" t="s">
        <v>596</v>
      </c>
    </row>
    <row r="386" spans="1:13" ht="18" customHeight="1">
      <c r="A386" s="7">
        <v>384</v>
      </c>
      <c r="B386" s="7">
        <v>100</v>
      </c>
      <c r="C386" s="7" t="s">
        <v>38</v>
      </c>
      <c r="D386" s="7" t="s">
        <v>597</v>
      </c>
      <c r="E386" s="7">
        <v>1</v>
      </c>
      <c r="F386" s="7">
        <v>2</v>
      </c>
      <c r="G386" s="7">
        <v>4</v>
      </c>
      <c r="H386" s="7">
        <v>8</v>
      </c>
      <c r="I386" s="7">
        <v>16</v>
      </c>
      <c r="J386" s="7">
        <v>32</v>
      </c>
      <c r="K386" s="7">
        <v>6</v>
      </c>
      <c r="L386" s="7" t="s">
        <v>930</v>
      </c>
      <c r="M386" s="21" t="s">
        <v>13</v>
      </c>
    </row>
    <row r="387" spans="1:13" ht="18" customHeight="1">
      <c r="A387" s="7">
        <v>385</v>
      </c>
      <c r="B387" s="7">
        <v>101</v>
      </c>
      <c r="C387" s="7" t="s">
        <v>38</v>
      </c>
      <c r="D387" s="7" t="s">
        <v>598</v>
      </c>
      <c r="E387" s="7">
        <v>1</v>
      </c>
      <c r="F387" s="7">
        <v>2</v>
      </c>
      <c r="G387" s="7">
        <v>4</v>
      </c>
      <c r="H387" s="7">
        <v>7</v>
      </c>
      <c r="I387" s="7">
        <v>14</v>
      </c>
      <c r="J387" s="7">
        <v>29</v>
      </c>
      <c r="K387" s="7">
        <v>6</v>
      </c>
      <c r="L387" s="7" t="s">
        <v>930</v>
      </c>
      <c r="M387" s="21" t="s">
        <v>599</v>
      </c>
    </row>
    <row r="388" spans="1:13" ht="18" customHeight="1">
      <c r="A388" s="7">
        <v>386</v>
      </c>
      <c r="C388" s="7" t="s">
        <v>46</v>
      </c>
      <c r="D388" s="7" t="s">
        <v>600</v>
      </c>
      <c r="E388" s="7">
        <v>1</v>
      </c>
      <c r="F388" s="7">
        <v>2</v>
      </c>
      <c r="G388" s="7">
        <v>4</v>
      </c>
      <c r="H388" s="7">
        <v>8</v>
      </c>
      <c r="I388" s="7">
        <v>20</v>
      </c>
      <c r="J388" s="7">
        <v>36</v>
      </c>
      <c r="K388" s="7">
        <v>6</v>
      </c>
      <c r="L388" s="2" t="s">
        <v>931</v>
      </c>
      <c r="M388" s="21" t="s">
        <v>584</v>
      </c>
    </row>
    <row r="389" spans="1:13" ht="18" customHeight="1">
      <c r="A389" s="7">
        <v>387</v>
      </c>
      <c r="C389" s="7" t="s">
        <v>46</v>
      </c>
      <c r="D389" s="7" t="s">
        <v>601</v>
      </c>
      <c r="E389" s="7">
        <v>1</v>
      </c>
      <c r="F389" s="7">
        <v>2</v>
      </c>
      <c r="G389" s="7">
        <v>4</v>
      </c>
      <c r="H389" s="7">
        <v>8</v>
      </c>
      <c r="I389" s="7">
        <v>20</v>
      </c>
      <c r="J389" s="7">
        <v>36</v>
      </c>
      <c r="K389" s="7">
        <v>6</v>
      </c>
      <c r="L389" s="2" t="s">
        <v>932</v>
      </c>
      <c r="M389" s="21" t="s">
        <v>602</v>
      </c>
    </row>
    <row r="390" spans="1:13" ht="18" customHeight="1">
      <c r="A390" s="7">
        <v>388</v>
      </c>
      <c r="B390" s="7">
        <v>102</v>
      </c>
      <c r="C390" s="7" t="s">
        <v>38</v>
      </c>
      <c r="D390" s="7" t="s">
        <v>603</v>
      </c>
      <c r="E390" s="7">
        <v>1</v>
      </c>
      <c r="F390" s="7">
        <v>2</v>
      </c>
      <c r="G390" s="7">
        <v>4</v>
      </c>
      <c r="H390" s="7">
        <v>7</v>
      </c>
      <c r="I390" s="7">
        <v>14</v>
      </c>
      <c r="J390" s="7">
        <v>29</v>
      </c>
      <c r="K390" s="7">
        <v>6</v>
      </c>
      <c r="L390" s="7" t="s">
        <v>933</v>
      </c>
      <c r="M390" s="21" t="s">
        <v>37</v>
      </c>
    </row>
    <row r="391" spans="1:13" ht="18" customHeight="1">
      <c r="A391" s="7">
        <v>389</v>
      </c>
      <c r="C391" s="7" t="s">
        <v>46</v>
      </c>
      <c r="D391" s="7" t="s">
        <v>604</v>
      </c>
      <c r="E391" s="7">
        <v>1</v>
      </c>
      <c r="F391" s="7">
        <v>2</v>
      </c>
      <c r="G391" s="7">
        <v>4</v>
      </c>
      <c r="H391" s="7">
        <v>8</v>
      </c>
      <c r="I391" s="7">
        <v>16</v>
      </c>
      <c r="J391" s="7">
        <v>32</v>
      </c>
      <c r="K391" s="7">
        <v>6</v>
      </c>
      <c r="L391" s="2" t="s">
        <v>932</v>
      </c>
      <c r="M391" s="21" t="s">
        <v>62</v>
      </c>
    </row>
    <row r="392" spans="1:13" ht="18" customHeight="1">
      <c r="A392" s="7">
        <v>390</v>
      </c>
      <c r="C392" s="7" t="s">
        <v>46</v>
      </c>
      <c r="D392" s="7" t="s">
        <v>605</v>
      </c>
      <c r="E392" s="7">
        <v>1</v>
      </c>
      <c r="F392" s="7">
        <v>2</v>
      </c>
      <c r="G392" s="7">
        <v>4</v>
      </c>
      <c r="H392" s="7">
        <v>7</v>
      </c>
      <c r="I392" s="7">
        <v>14</v>
      </c>
      <c r="J392" s="7">
        <v>29</v>
      </c>
      <c r="K392" s="7">
        <v>6</v>
      </c>
      <c r="L392" s="2" t="s">
        <v>934</v>
      </c>
      <c r="M392" s="21" t="s">
        <v>606</v>
      </c>
    </row>
    <row r="393" spans="1:13" ht="18" customHeight="1">
      <c r="A393" s="7">
        <v>391</v>
      </c>
      <c r="C393" s="7" t="s">
        <v>46</v>
      </c>
      <c r="D393" s="7" t="s">
        <v>607</v>
      </c>
      <c r="E393" s="7">
        <v>1</v>
      </c>
      <c r="F393" s="7">
        <v>2</v>
      </c>
      <c r="G393" s="7">
        <v>4</v>
      </c>
      <c r="H393" s="7">
        <v>8</v>
      </c>
      <c r="I393" s="7">
        <v>16</v>
      </c>
      <c r="J393" s="7">
        <v>32</v>
      </c>
      <c r="K393" s="7">
        <v>6</v>
      </c>
      <c r="L393" s="2" t="s">
        <v>934</v>
      </c>
      <c r="M393" s="21" t="s">
        <v>608</v>
      </c>
    </row>
    <row r="394" spans="1:13" ht="18" customHeight="1">
      <c r="A394" s="7">
        <v>392</v>
      </c>
      <c r="C394" s="7" t="s">
        <v>46</v>
      </c>
      <c r="D394" s="7" t="s">
        <v>609</v>
      </c>
      <c r="E394" s="7">
        <v>1</v>
      </c>
      <c r="F394" s="7">
        <v>2</v>
      </c>
      <c r="G394" s="7">
        <v>4</v>
      </c>
      <c r="H394" s="7">
        <v>8</v>
      </c>
      <c r="I394" s="7">
        <v>16</v>
      </c>
      <c r="J394" s="7">
        <v>32</v>
      </c>
      <c r="K394" s="7">
        <v>6</v>
      </c>
      <c r="L394" s="2" t="s">
        <v>935</v>
      </c>
      <c r="M394" s="21" t="s">
        <v>610</v>
      </c>
    </row>
    <row r="395" spans="1:13" ht="18" customHeight="1">
      <c r="A395" s="7">
        <v>393</v>
      </c>
      <c r="C395" s="7" t="s">
        <v>46</v>
      </c>
      <c r="D395" s="7" t="s">
        <v>611</v>
      </c>
      <c r="E395" s="7">
        <v>1</v>
      </c>
      <c r="F395" s="7">
        <v>2</v>
      </c>
      <c r="G395" s="7">
        <v>4</v>
      </c>
      <c r="H395" s="7">
        <v>8</v>
      </c>
      <c r="I395" s="7">
        <v>20</v>
      </c>
      <c r="J395" s="7">
        <v>36</v>
      </c>
      <c r="K395" s="7">
        <v>6</v>
      </c>
      <c r="L395" s="2" t="s">
        <v>935</v>
      </c>
      <c r="M395" s="21" t="s">
        <v>612</v>
      </c>
    </row>
    <row r="396" spans="1:13" ht="18" customHeight="1">
      <c r="A396" s="7">
        <v>394</v>
      </c>
      <c r="C396" s="7" t="s">
        <v>46</v>
      </c>
      <c r="D396" s="7" t="s">
        <v>613</v>
      </c>
      <c r="E396" s="7">
        <v>1</v>
      </c>
      <c r="F396" s="7">
        <v>2</v>
      </c>
      <c r="G396" s="7">
        <v>4</v>
      </c>
      <c r="H396" s="7">
        <v>7</v>
      </c>
      <c r="I396" s="7">
        <v>14</v>
      </c>
      <c r="J396" s="7">
        <v>29</v>
      </c>
      <c r="K396" s="7">
        <v>6</v>
      </c>
      <c r="L396" s="2" t="s">
        <v>935</v>
      </c>
      <c r="M396" s="21" t="s">
        <v>614</v>
      </c>
    </row>
    <row r="397" spans="1:13" ht="18" customHeight="1">
      <c r="A397" s="7">
        <v>395</v>
      </c>
      <c r="C397" s="7" t="s">
        <v>46</v>
      </c>
      <c r="D397" s="7" t="s">
        <v>615</v>
      </c>
      <c r="E397" s="7">
        <v>1</v>
      </c>
      <c r="F397" s="7">
        <v>2</v>
      </c>
      <c r="G397" s="7">
        <v>4</v>
      </c>
      <c r="H397" s="7">
        <v>8</v>
      </c>
      <c r="I397" s="7">
        <v>20</v>
      </c>
      <c r="J397" s="7">
        <v>36</v>
      </c>
      <c r="K397" s="7">
        <v>6</v>
      </c>
      <c r="L397" s="2" t="s">
        <v>936</v>
      </c>
      <c r="M397" s="21" t="s">
        <v>616</v>
      </c>
    </row>
    <row r="398" spans="1:13" ht="18" customHeight="1">
      <c r="A398" s="7">
        <v>396</v>
      </c>
      <c r="C398" s="7" t="s">
        <v>46</v>
      </c>
      <c r="D398" s="7" t="s">
        <v>617</v>
      </c>
      <c r="E398" s="7">
        <v>1</v>
      </c>
      <c r="F398" s="7">
        <v>2</v>
      </c>
      <c r="G398" s="7">
        <v>4</v>
      </c>
      <c r="H398" s="7">
        <v>7</v>
      </c>
      <c r="I398" s="7">
        <v>14</v>
      </c>
      <c r="J398" s="7">
        <v>29</v>
      </c>
      <c r="K398" s="7">
        <v>6</v>
      </c>
      <c r="L398" s="2" t="s">
        <v>936</v>
      </c>
      <c r="M398" s="21" t="s">
        <v>235</v>
      </c>
    </row>
    <row r="399" spans="1:13" ht="18" customHeight="1">
      <c r="A399" s="7">
        <v>397</v>
      </c>
      <c r="C399" s="7" t="s">
        <v>46</v>
      </c>
      <c r="D399" s="7" t="s">
        <v>618</v>
      </c>
      <c r="E399" s="7">
        <v>1</v>
      </c>
      <c r="F399" s="7">
        <v>2</v>
      </c>
      <c r="G399" s="7">
        <v>4</v>
      </c>
      <c r="H399" s="7">
        <v>8</v>
      </c>
      <c r="I399" s="7">
        <v>20</v>
      </c>
      <c r="J399" s="7">
        <v>36</v>
      </c>
      <c r="K399" s="7">
        <v>6</v>
      </c>
      <c r="L399" s="2" t="s">
        <v>937</v>
      </c>
      <c r="M399" s="21" t="s">
        <v>584</v>
      </c>
    </row>
    <row r="400" spans="1:13" ht="18" customHeight="1">
      <c r="A400" s="7">
        <v>398</v>
      </c>
      <c r="C400" s="7" t="s">
        <v>46</v>
      </c>
      <c r="D400" s="7" t="s">
        <v>619</v>
      </c>
      <c r="E400" s="7">
        <v>1</v>
      </c>
      <c r="F400" s="7">
        <v>2</v>
      </c>
      <c r="G400" s="7">
        <v>4</v>
      </c>
      <c r="H400" s="7">
        <v>8</v>
      </c>
      <c r="I400" s="7">
        <v>16</v>
      </c>
      <c r="J400" s="7">
        <v>32</v>
      </c>
      <c r="K400" s="7">
        <v>6</v>
      </c>
      <c r="L400" s="2" t="s">
        <v>937</v>
      </c>
      <c r="M400" s="21" t="s">
        <v>20</v>
      </c>
    </row>
    <row r="401" spans="1:13" ht="18" customHeight="1">
      <c r="A401" s="7">
        <v>399</v>
      </c>
      <c r="C401" s="7" t="s">
        <v>46</v>
      </c>
      <c r="D401" s="7" t="s">
        <v>620</v>
      </c>
      <c r="E401" s="7">
        <v>1</v>
      </c>
      <c r="F401" s="7">
        <v>2</v>
      </c>
      <c r="G401" s="7">
        <v>4</v>
      </c>
      <c r="H401" s="7">
        <v>7</v>
      </c>
      <c r="I401" s="7">
        <v>14</v>
      </c>
      <c r="J401" s="7">
        <v>29</v>
      </c>
      <c r="K401" s="7">
        <v>6</v>
      </c>
      <c r="L401" s="2" t="s">
        <v>937</v>
      </c>
      <c r="M401" s="21" t="s">
        <v>48</v>
      </c>
    </row>
    <row r="402" spans="1:13" ht="18" customHeight="1">
      <c r="A402" s="7">
        <v>400</v>
      </c>
      <c r="C402" s="7" t="s">
        <v>46</v>
      </c>
      <c r="D402" s="7" t="s">
        <v>621</v>
      </c>
      <c r="E402" s="7">
        <v>1</v>
      </c>
      <c r="F402" s="7">
        <v>2</v>
      </c>
      <c r="G402" s="7">
        <v>4</v>
      </c>
      <c r="H402" s="7">
        <v>8</v>
      </c>
      <c r="I402" s="7">
        <v>16</v>
      </c>
      <c r="J402" s="7">
        <v>32</v>
      </c>
      <c r="K402" s="7">
        <v>6</v>
      </c>
      <c r="L402" s="2" t="s">
        <v>937</v>
      </c>
      <c r="M402" s="21" t="s">
        <v>622</v>
      </c>
    </row>
    <row r="403" spans="1:13" ht="18" customHeight="1">
      <c r="A403" s="7">
        <v>401</v>
      </c>
      <c r="C403" s="7" t="s">
        <v>49</v>
      </c>
      <c r="D403" s="7" t="s">
        <v>623</v>
      </c>
      <c r="E403" s="7">
        <v>1</v>
      </c>
      <c r="F403" s="7">
        <v>2</v>
      </c>
      <c r="G403" s="7">
        <v>0</v>
      </c>
      <c r="H403" s="7">
        <v>0</v>
      </c>
      <c r="I403" s="7">
        <v>0</v>
      </c>
      <c r="J403" s="7">
        <v>4</v>
      </c>
      <c r="K403" s="7">
        <v>3</v>
      </c>
      <c r="L403" s="7" t="s">
        <v>938</v>
      </c>
      <c r="M403" s="21" t="s">
        <v>37</v>
      </c>
    </row>
    <row r="404" spans="1:13" ht="18" customHeight="1">
      <c r="A404" s="7">
        <v>402</v>
      </c>
      <c r="B404" s="7">
        <v>103</v>
      </c>
      <c r="C404" s="7" t="s">
        <v>38</v>
      </c>
      <c r="D404" s="7" t="s">
        <v>624</v>
      </c>
      <c r="E404" s="7">
        <v>1</v>
      </c>
      <c r="F404" s="7">
        <v>2</v>
      </c>
      <c r="G404" s="7">
        <v>4</v>
      </c>
      <c r="H404" s="7">
        <v>8</v>
      </c>
      <c r="I404" s="7">
        <v>16</v>
      </c>
      <c r="J404" s="7">
        <v>32</v>
      </c>
      <c r="K404" s="7">
        <v>6</v>
      </c>
      <c r="L404" s="2" t="s">
        <v>939</v>
      </c>
      <c r="M404" s="21" t="s">
        <v>22</v>
      </c>
    </row>
    <row r="405" spans="1:13" ht="18" customHeight="1">
      <c r="A405" s="7">
        <v>403</v>
      </c>
      <c r="C405" s="7" t="s">
        <v>46</v>
      </c>
      <c r="D405" s="7" t="s">
        <v>625</v>
      </c>
      <c r="E405" s="7">
        <v>1</v>
      </c>
      <c r="F405" s="7">
        <v>2</v>
      </c>
      <c r="G405" s="7">
        <v>4</v>
      </c>
      <c r="H405" s="7">
        <v>7</v>
      </c>
      <c r="I405" s="7">
        <v>14</v>
      </c>
      <c r="J405" s="7">
        <v>29</v>
      </c>
      <c r="K405" s="7">
        <v>6</v>
      </c>
      <c r="L405" s="2" t="s">
        <v>939</v>
      </c>
      <c r="M405" s="21" t="s">
        <v>41</v>
      </c>
    </row>
    <row r="406" spans="1:13" ht="18" customHeight="1">
      <c r="A406" s="7">
        <v>404</v>
      </c>
      <c r="C406" s="7" t="s">
        <v>46</v>
      </c>
      <c r="D406" s="7" t="s">
        <v>626</v>
      </c>
      <c r="E406" s="7">
        <v>1</v>
      </c>
      <c r="F406" s="7">
        <v>2</v>
      </c>
      <c r="G406" s="7">
        <v>4</v>
      </c>
      <c r="H406" s="7">
        <v>8</v>
      </c>
      <c r="I406" s="7">
        <v>20</v>
      </c>
      <c r="J406" s="7">
        <v>36</v>
      </c>
      <c r="K406" s="7">
        <v>6</v>
      </c>
      <c r="M406" s="21" t="s">
        <v>627</v>
      </c>
    </row>
    <row r="407" spans="1:13" ht="18" customHeight="1">
      <c r="A407" s="7">
        <v>405</v>
      </c>
      <c r="C407" s="7" t="s">
        <v>46</v>
      </c>
      <c r="D407" s="7" t="s">
        <v>628</v>
      </c>
      <c r="E407" s="7">
        <v>1</v>
      </c>
      <c r="F407" s="7">
        <v>2</v>
      </c>
      <c r="G407" s="7">
        <v>4</v>
      </c>
      <c r="H407" s="7">
        <v>8</v>
      </c>
      <c r="I407" s="7">
        <v>20</v>
      </c>
      <c r="J407" s="7">
        <v>36</v>
      </c>
      <c r="K407" s="7">
        <v>6</v>
      </c>
      <c r="M407" s="21" t="s">
        <v>20</v>
      </c>
    </row>
    <row r="408" spans="1:13" ht="18" customHeight="1">
      <c r="A408" s="7">
        <v>406</v>
      </c>
      <c r="C408" s="7" t="s">
        <v>46</v>
      </c>
      <c r="D408" s="7" t="s">
        <v>629</v>
      </c>
      <c r="E408" s="7">
        <v>1</v>
      </c>
      <c r="F408" s="7">
        <v>2</v>
      </c>
      <c r="G408" s="7">
        <v>4</v>
      </c>
      <c r="H408" s="7">
        <v>7</v>
      </c>
      <c r="I408" s="7">
        <v>14</v>
      </c>
      <c r="J408" s="7">
        <v>29</v>
      </c>
      <c r="K408" s="7">
        <v>6</v>
      </c>
      <c r="M408" s="21" t="s">
        <v>612</v>
      </c>
    </row>
    <row r="409" spans="1:13" ht="18" customHeight="1">
      <c r="A409" s="7">
        <v>407</v>
      </c>
      <c r="C409" s="7" t="s">
        <v>49</v>
      </c>
      <c r="D409" s="7" t="s">
        <v>630</v>
      </c>
      <c r="E409" s="7">
        <v>1</v>
      </c>
      <c r="F409" s="7">
        <v>1</v>
      </c>
      <c r="K409" s="7">
        <v>3</v>
      </c>
      <c r="M409" s="21" t="s">
        <v>43</v>
      </c>
    </row>
    <row r="410" spans="1:13" ht="18" customHeight="1">
      <c r="A410" s="7">
        <v>408</v>
      </c>
      <c r="B410" s="7">
        <v>104</v>
      </c>
      <c r="C410" s="7" t="s">
        <v>38</v>
      </c>
      <c r="D410" s="7" t="s">
        <v>631</v>
      </c>
      <c r="E410" s="7">
        <v>1</v>
      </c>
      <c r="F410" s="7">
        <v>2</v>
      </c>
      <c r="G410" s="7">
        <v>4</v>
      </c>
      <c r="H410" s="7">
        <v>8</v>
      </c>
      <c r="I410" s="7">
        <v>16</v>
      </c>
      <c r="J410" s="7">
        <v>32</v>
      </c>
      <c r="K410" s="7">
        <v>6</v>
      </c>
      <c r="M410" s="21" t="s">
        <v>88</v>
      </c>
    </row>
    <row r="411" spans="1:13" ht="18" customHeight="1">
      <c r="A411" s="7">
        <v>409</v>
      </c>
      <c r="B411" s="7">
        <v>105</v>
      </c>
      <c r="C411" s="7" t="s">
        <v>38</v>
      </c>
      <c r="D411" s="7" t="s">
        <v>632</v>
      </c>
      <c r="E411" s="7">
        <v>1</v>
      </c>
      <c r="F411" s="7">
        <v>2</v>
      </c>
      <c r="G411" s="7">
        <v>4</v>
      </c>
      <c r="H411" s="7">
        <v>8</v>
      </c>
      <c r="I411" s="7">
        <v>16</v>
      </c>
      <c r="J411" s="7">
        <v>32</v>
      </c>
      <c r="K411" s="7">
        <v>6</v>
      </c>
      <c r="M411" s="21" t="s">
        <v>379</v>
      </c>
    </row>
    <row r="412" spans="1:13" ht="18" customHeight="1">
      <c r="A412" s="7">
        <v>410</v>
      </c>
      <c r="C412" s="7" t="s">
        <v>46</v>
      </c>
      <c r="D412" s="7" t="s">
        <v>633</v>
      </c>
      <c r="E412" s="7">
        <v>1</v>
      </c>
      <c r="F412" s="7">
        <v>2</v>
      </c>
      <c r="G412" s="7">
        <v>4</v>
      </c>
      <c r="H412" s="7">
        <v>8</v>
      </c>
      <c r="I412" s="7">
        <v>16</v>
      </c>
      <c r="J412" s="7">
        <v>32</v>
      </c>
      <c r="K412" s="7">
        <v>6</v>
      </c>
      <c r="M412" s="21" t="s">
        <v>634</v>
      </c>
    </row>
    <row r="413" spans="1:13" ht="18" customHeight="1">
      <c r="A413" s="7">
        <v>411</v>
      </c>
      <c r="C413" s="7" t="s">
        <v>46</v>
      </c>
      <c r="D413" s="7" t="s">
        <v>635</v>
      </c>
      <c r="E413" s="7">
        <v>1</v>
      </c>
      <c r="F413" s="7">
        <v>2</v>
      </c>
      <c r="G413" s="7">
        <v>4</v>
      </c>
      <c r="H413" s="7">
        <v>8</v>
      </c>
      <c r="I413" s="7">
        <v>20</v>
      </c>
      <c r="J413" s="7">
        <v>36</v>
      </c>
      <c r="K413" s="7">
        <v>6</v>
      </c>
      <c r="M413" s="21" t="s">
        <v>68</v>
      </c>
    </row>
    <row r="414" spans="1:13" ht="18" customHeight="1">
      <c r="A414" s="7">
        <v>412</v>
      </c>
      <c r="C414" s="7" t="s">
        <v>49</v>
      </c>
      <c r="D414" s="7" t="s">
        <v>636</v>
      </c>
      <c r="E414" s="7">
        <v>3</v>
      </c>
      <c r="F414" s="7">
        <v>3</v>
      </c>
      <c r="G414" s="7">
        <v>3</v>
      </c>
      <c r="J414" s="7">
        <v>10</v>
      </c>
      <c r="K414" s="7">
        <v>4</v>
      </c>
      <c r="M414" s="21" t="s">
        <v>637</v>
      </c>
    </row>
    <row r="415" spans="1:13" ht="18" customHeight="1">
      <c r="A415" s="7">
        <v>413</v>
      </c>
      <c r="C415" s="7" t="s">
        <v>46</v>
      </c>
      <c r="D415" s="7" t="s">
        <v>638</v>
      </c>
      <c r="E415" s="7">
        <v>1</v>
      </c>
      <c r="F415" s="7">
        <v>2</v>
      </c>
      <c r="G415" s="7">
        <v>4</v>
      </c>
      <c r="H415" s="7">
        <v>8</v>
      </c>
      <c r="I415" s="7">
        <v>20</v>
      </c>
      <c r="J415" s="7">
        <v>36</v>
      </c>
      <c r="K415" s="7">
        <v>6</v>
      </c>
      <c r="M415" s="21" t="s">
        <v>639</v>
      </c>
    </row>
    <row r="416" spans="1:13" ht="18" customHeight="1">
      <c r="A416" s="7">
        <v>414</v>
      </c>
      <c r="C416" s="7" t="s">
        <v>46</v>
      </c>
      <c r="D416" s="7" t="s">
        <v>640</v>
      </c>
      <c r="E416" s="7">
        <v>1</v>
      </c>
      <c r="F416" s="7">
        <v>2</v>
      </c>
      <c r="G416" s="7">
        <v>4</v>
      </c>
      <c r="H416" s="7">
        <v>8</v>
      </c>
      <c r="I416" s="7">
        <v>20</v>
      </c>
      <c r="J416" s="7">
        <v>36</v>
      </c>
      <c r="K416" s="7">
        <v>6</v>
      </c>
      <c r="M416" s="21" t="s">
        <v>641</v>
      </c>
    </row>
    <row r="417" spans="1:13" ht="18" customHeight="1">
      <c r="A417" s="7">
        <v>415</v>
      </c>
      <c r="C417" s="7" t="s">
        <v>46</v>
      </c>
      <c r="D417" s="7" t="s">
        <v>642</v>
      </c>
      <c r="E417" s="7">
        <v>1</v>
      </c>
      <c r="F417" s="7">
        <v>2</v>
      </c>
      <c r="G417" s="7">
        <v>4</v>
      </c>
      <c r="H417" s="7">
        <v>8</v>
      </c>
      <c r="I417" s="7">
        <v>16</v>
      </c>
      <c r="J417" s="7">
        <v>32</v>
      </c>
      <c r="K417" s="7">
        <v>6</v>
      </c>
      <c r="M417" s="21" t="s">
        <v>22</v>
      </c>
    </row>
    <row r="418" spans="1:13" ht="18" customHeight="1">
      <c r="A418" s="7">
        <v>416</v>
      </c>
      <c r="C418" s="7" t="s">
        <v>46</v>
      </c>
      <c r="D418" s="7" t="s">
        <v>643</v>
      </c>
      <c r="E418" s="7">
        <v>1</v>
      </c>
      <c r="F418" s="7">
        <v>2</v>
      </c>
      <c r="G418" s="7">
        <v>4</v>
      </c>
      <c r="H418" s="7">
        <v>8</v>
      </c>
      <c r="I418" s="7">
        <v>16</v>
      </c>
      <c r="J418" s="7">
        <v>32</v>
      </c>
      <c r="K418" s="7">
        <v>6</v>
      </c>
      <c r="M418" s="21" t="s">
        <v>644</v>
      </c>
    </row>
    <row r="419" spans="1:13" ht="18" customHeight="1">
      <c r="A419" s="7">
        <v>417</v>
      </c>
      <c r="C419" s="7" t="s">
        <v>49</v>
      </c>
      <c r="D419" s="7" t="s">
        <v>645</v>
      </c>
      <c r="E419" s="7">
        <v>2</v>
      </c>
      <c r="F419" s="7">
        <v>5</v>
      </c>
      <c r="G419" s="7">
        <v>7</v>
      </c>
      <c r="J419" s="7">
        <v>15</v>
      </c>
      <c r="K419" s="7">
        <v>4</v>
      </c>
      <c r="M419" s="21" t="s">
        <v>307</v>
      </c>
    </row>
    <row r="420" spans="1:13" ht="18" customHeight="1">
      <c r="A420" s="7">
        <v>418</v>
      </c>
      <c r="B420" s="7">
        <v>106</v>
      </c>
      <c r="C420" s="7" t="s">
        <v>38</v>
      </c>
      <c r="D420" s="7" t="s">
        <v>646</v>
      </c>
      <c r="E420" s="7">
        <v>1</v>
      </c>
      <c r="F420" s="7">
        <v>2</v>
      </c>
      <c r="G420" s="7">
        <v>4</v>
      </c>
      <c r="H420" s="7">
        <v>7</v>
      </c>
      <c r="I420" s="7">
        <v>14</v>
      </c>
      <c r="J420" s="7">
        <v>29</v>
      </c>
      <c r="K420" s="7">
        <v>6</v>
      </c>
      <c r="M420" s="21" t="s">
        <v>647</v>
      </c>
    </row>
    <row r="421" spans="1:13" ht="18" customHeight="1">
      <c r="A421" s="7">
        <v>419</v>
      </c>
      <c r="B421" s="7">
        <v>107</v>
      </c>
      <c r="C421" s="7" t="s">
        <v>38</v>
      </c>
      <c r="D421" s="7" t="s">
        <v>648</v>
      </c>
      <c r="E421" s="7">
        <v>1</v>
      </c>
      <c r="F421" s="7">
        <v>2</v>
      </c>
      <c r="G421" s="7">
        <v>4</v>
      </c>
      <c r="H421" s="7">
        <v>7</v>
      </c>
      <c r="I421" s="7">
        <v>14</v>
      </c>
      <c r="J421" s="7">
        <v>29</v>
      </c>
      <c r="K421" s="7">
        <v>6</v>
      </c>
      <c r="M421" s="21" t="s">
        <v>22</v>
      </c>
    </row>
    <row r="422" spans="1:13" ht="18" customHeight="1">
      <c r="A422" s="13">
        <v>420</v>
      </c>
      <c r="B422" s="14"/>
      <c r="C422" s="14" t="s">
        <v>46</v>
      </c>
      <c r="D422" s="14" t="s">
        <v>649</v>
      </c>
      <c r="E422" s="13">
        <v>1</v>
      </c>
      <c r="F422" s="13">
        <v>2</v>
      </c>
      <c r="G422" s="13">
        <v>4</v>
      </c>
      <c r="H422" s="13">
        <v>8</v>
      </c>
      <c r="I422" s="13">
        <v>16</v>
      </c>
      <c r="J422" s="13">
        <v>32</v>
      </c>
      <c r="K422" s="13">
        <v>6</v>
      </c>
      <c r="M422" s="21" t="s">
        <v>650</v>
      </c>
    </row>
    <row r="423" spans="1:13" ht="18" customHeight="1">
      <c r="A423" s="13">
        <v>421</v>
      </c>
      <c r="B423" s="13">
        <v>108</v>
      </c>
      <c r="C423" s="14" t="s">
        <v>38</v>
      </c>
      <c r="D423" s="14" t="s">
        <v>651</v>
      </c>
      <c r="E423" s="13">
        <v>1</v>
      </c>
      <c r="F423" s="13">
        <v>2</v>
      </c>
      <c r="G423" s="13">
        <v>4</v>
      </c>
      <c r="H423" s="13">
        <v>7</v>
      </c>
      <c r="I423" s="13">
        <v>14</v>
      </c>
      <c r="J423" s="13">
        <v>29</v>
      </c>
      <c r="K423" s="13">
        <v>6</v>
      </c>
      <c r="M423" s="21" t="s">
        <v>652</v>
      </c>
    </row>
    <row r="424" spans="1:13" ht="18" customHeight="1">
      <c r="A424" s="13">
        <v>422</v>
      </c>
      <c r="B424" s="14"/>
      <c r="C424" s="14" t="s">
        <v>46</v>
      </c>
      <c r="D424" s="14" t="s">
        <v>653</v>
      </c>
      <c r="E424" s="13">
        <v>1</v>
      </c>
      <c r="F424" s="13">
        <v>2</v>
      </c>
      <c r="G424" s="13">
        <v>4</v>
      </c>
      <c r="H424" s="13">
        <v>8</v>
      </c>
      <c r="I424" s="13">
        <v>20</v>
      </c>
      <c r="J424" s="13">
        <v>36</v>
      </c>
      <c r="K424" s="13">
        <v>6</v>
      </c>
      <c r="M424" s="21" t="s">
        <v>639</v>
      </c>
    </row>
    <row r="425" spans="1:13" ht="18" customHeight="1">
      <c r="A425" s="9">
        <v>423</v>
      </c>
      <c r="C425" s="14" t="s">
        <v>46</v>
      </c>
      <c r="D425" s="15" t="s">
        <v>654</v>
      </c>
      <c r="E425" s="13">
        <v>1</v>
      </c>
      <c r="F425" s="13">
        <v>2</v>
      </c>
      <c r="G425" s="13">
        <v>4</v>
      </c>
      <c r="H425" s="13">
        <v>8</v>
      </c>
      <c r="I425" s="13">
        <v>16</v>
      </c>
      <c r="J425" s="13">
        <v>32</v>
      </c>
      <c r="K425" s="13">
        <v>6</v>
      </c>
      <c r="M425" s="26" t="s">
        <v>940</v>
      </c>
    </row>
    <row r="426" spans="1:13" ht="18" customHeight="1">
      <c r="A426" s="9">
        <v>424</v>
      </c>
      <c r="B426" s="9">
        <v>109</v>
      </c>
      <c r="C426" s="14" t="s">
        <v>38</v>
      </c>
      <c r="D426" s="9" t="s">
        <v>655</v>
      </c>
      <c r="E426" s="13">
        <v>1</v>
      </c>
      <c r="F426" s="13">
        <v>2</v>
      </c>
      <c r="G426" s="13">
        <v>4</v>
      </c>
      <c r="H426" s="13">
        <v>7</v>
      </c>
      <c r="I426" s="13">
        <v>14</v>
      </c>
      <c r="J426" s="13">
        <v>29</v>
      </c>
      <c r="K426" s="13">
        <v>6</v>
      </c>
      <c r="M426" t="s">
        <v>656</v>
      </c>
    </row>
    <row r="427" spans="1:13" ht="18" customHeight="1">
      <c r="A427" s="9">
        <v>425</v>
      </c>
      <c r="C427" s="14" t="s">
        <v>46</v>
      </c>
      <c r="D427" s="9" t="s">
        <v>706</v>
      </c>
      <c r="E427" s="13">
        <v>1</v>
      </c>
      <c r="F427" s="13">
        <v>2</v>
      </c>
      <c r="G427" s="13">
        <v>4</v>
      </c>
      <c r="H427" s="13">
        <v>8</v>
      </c>
      <c r="I427" s="13">
        <v>16</v>
      </c>
      <c r="J427" s="13">
        <v>32</v>
      </c>
      <c r="K427" s="13">
        <v>6</v>
      </c>
      <c r="M427" s="15" t="s">
        <v>20</v>
      </c>
    </row>
    <row r="428" spans="1:13" ht="18" customHeight="1">
      <c r="A428" s="9">
        <v>426</v>
      </c>
      <c r="C428" s="14" t="s">
        <v>46</v>
      </c>
      <c r="D428" s="9" t="s">
        <v>707</v>
      </c>
      <c r="E428" s="13">
        <v>1</v>
      </c>
      <c r="F428" s="13">
        <v>2</v>
      </c>
      <c r="G428" s="13">
        <v>4</v>
      </c>
      <c r="H428" s="13">
        <v>8</v>
      </c>
      <c r="I428" s="13">
        <v>16</v>
      </c>
      <c r="J428" s="13">
        <v>32</v>
      </c>
      <c r="K428" s="13">
        <v>6</v>
      </c>
      <c r="M428" s="15" t="s">
        <v>48</v>
      </c>
    </row>
    <row r="429" spans="1:13" ht="18" customHeight="1">
      <c r="A429" s="9">
        <v>427</v>
      </c>
      <c r="C429" s="14" t="s">
        <v>46</v>
      </c>
      <c r="D429" s="9" t="s">
        <v>708</v>
      </c>
      <c r="E429" s="13">
        <v>1</v>
      </c>
      <c r="F429" s="13">
        <v>2</v>
      </c>
      <c r="G429" s="13">
        <v>4</v>
      </c>
      <c r="H429" s="13">
        <v>8</v>
      </c>
      <c r="I429" s="13">
        <v>20</v>
      </c>
      <c r="J429" s="13">
        <v>36</v>
      </c>
      <c r="K429" s="13">
        <v>6</v>
      </c>
      <c r="M429" s="15" t="s">
        <v>43</v>
      </c>
    </row>
    <row r="430" spans="1:13" ht="18" customHeight="1">
      <c r="A430" s="9">
        <v>428</v>
      </c>
      <c r="B430" s="9">
        <v>110</v>
      </c>
      <c r="C430" s="14" t="s">
        <v>38</v>
      </c>
      <c r="D430" s="9" t="s">
        <v>709</v>
      </c>
      <c r="E430" s="13">
        <v>1</v>
      </c>
      <c r="F430" s="13">
        <v>2</v>
      </c>
      <c r="G430" s="13">
        <v>4</v>
      </c>
      <c r="H430" s="13">
        <v>8</v>
      </c>
      <c r="I430" s="13">
        <v>20</v>
      </c>
      <c r="J430" s="13">
        <v>36</v>
      </c>
      <c r="K430" s="13">
        <v>6</v>
      </c>
      <c r="M430" s="15" t="s">
        <v>710</v>
      </c>
    </row>
    <row r="431" spans="1:13" ht="18" customHeight="1">
      <c r="A431" s="9">
        <v>429</v>
      </c>
      <c r="B431" s="9">
        <v>111</v>
      </c>
      <c r="C431" s="14" t="s">
        <v>38</v>
      </c>
      <c r="D431" s="9" t="s">
        <v>711</v>
      </c>
      <c r="E431" s="13">
        <v>1</v>
      </c>
      <c r="F431" s="13">
        <v>2</v>
      </c>
      <c r="G431" s="13">
        <v>4</v>
      </c>
      <c r="H431" s="13">
        <v>8</v>
      </c>
      <c r="I431" s="13">
        <v>16</v>
      </c>
      <c r="J431" s="13">
        <v>32</v>
      </c>
      <c r="K431" s="13">
        <v>6</v>
      </c>
      <c r="M431" s="15" t="s">
        <v>681</v>
      </c>
    </row>
    <row r="432" spans="1:13" ht="18" customHeight="1">
      <c r="A432" s="9">
        <v>430</v>
      </c>
      <c r="C432" s="14" t="s">
        <v>46</v>
      </c>
      <c r="D432" s="9" t="s">
        <v>657</v>
      </c>
      <c r="E432" s="13">
        <v>1</v>
      </c>
      <c r="F432" s="13">
        <v>2</v>
      </c>
      <c r="G432" s="13">
        <v>4</v>
      </c>
      <c r="H432" s="13">
        <v>8</v>
      </c>
      <c r="I432" s="13">
        <v>20</v>
      </c>
      <c r="J432" s="13">
        <v>36</v>
      </c>
      <c r="K432" s="13">
        <v>6</v>
      </c>
      <c r="M432" s="15" t="s">
        <v>658</v>
      </c>
    </row>
    <row r="433" spans="1:13" ht="18" customHeight="1">
      <c r="A433" s="9">
        <v>431</v>
      </c>
      <c r="C433" s="14" t="s">
        <v>46</v>
      </c>
      <c r="D433" s="9" t="s">
        <v>659</v>
      </c>
      <c r="E433" s="13">
        <v>1</v>
      </c>
      <c r="F433" s="13">
        <v>2</v>
      </c>
      <c r="G433" s="13">
        <v>4</v>
      </c>
      <c r="H433" s="13">
        <v>8</v>
      </c>
      <c r="I433" s="13">
        <v>16</v>
      </c>
      <c r="J433" s="13">
        <v>32</v>
      </c>
      <c r="K433" s="13">
        <v>6</v>
      </c>
      <c r="M433" s="15" t="s">
        <v>660</v>
      </c>
    </row>
    <row r="434" spans="1:13" ht="18" customHeight="1">
      <c r="A434" s="9">
        <v>432</v>
      </c>
      <c r="C434" s="14" t="s">
        <v>46</v>
      </c>
      <c r="D434" s="9" t="s">
        <v>661</v>
      </c>
      <c r="E434" s="13">
        <v>1</v>
      </c>
      <c r="F434" s="13">
        <v>2</v>
      </c>
      <c r="G434" s="13">
        <v>4</v>
      </c>
      <c r="H434" s="13">
        <v>8</v>
      </c>
      <c r="I434" s="13">
        <v>16</v>
      </c>
      <c r="J434" s="13">
        <v>32</v>
      </c>
      <c r="K434" s="13">
        <v>6</v>
      </c>
      <c r="M434" s="15" t="s">
        <v>37</v>
      </c>
    </row>
    <row r="435" spans="1:13" ht="18" customHeight="1">
      <c r="A435" s="9">
        <v>433</v>
      </c>
      <c r="C435" s="7" t="s">
        <v>49</v>
      </c>
      <c r="D435" s="9" t="s">
        <v>662</v>
      </c>
      <c r="E435" s="9">
        <v>1</v>
      </c>
      <c r="F435" s="9">
        <v>2</v>
      </c>
      <c r="G435" s="9">
        <v>3</v>
      </c>
      <c r="K435" s="9">
        <v>3</v>
      </c>
      <c r="M435" s="15" t="s">
        <v>48</v>
      </c>
    </row>
    <row r="436" spans="1:13" ht="18" customHeight="1">
      <c r="A436" s="9">
        <v>434</v>
      </c>
      <c r="C436" s="14" t="s">
        <v>46</v>
      </c>
      <c r="D436" s="9" t="s">
        <v>663</v>
      </c>
      <c r="E436" s="13">
        <v>1</v>
      </c>
      <c r="F436" s="13">
        <v>2</v>
      </c>
      <c r="G436" s="13">
        <v>4</v>
      </c>
      <c r="H436" s="13">
        <v>8</v>
      </c>
      <c r="I436" s="13">
        <v>20</v>
      </c>
      <c r="J436" s="13">
        <v>36</v>
      </c>
      <c r="K436" s="13">
        <v>6</v>
      </c>
      <c r="M436" s="15" t="s">
        <v>664</v>
      </c>
    </row>
    <row r="437" spans="1:13" ht="18" customHeight="1">
      <c r="A437" s="9">
        <v>435</v>
      </c>
      <c r="C437" s="14" t="s">
        <v>46</v>
      </c>
      <c r="D437" s="9" t="s">
        <v>665</v>
      </c>
      <c r="E437" s="13">
        <v>1</v>
      </c>
      <c r="F437" s="13">
        <v>2</v>
      </c>
      <c r="G437" s="13">
        <v>4</v>
      </c>
      <c r="H437" s="13">
        <v>7</v>
      </c>
      <c r="I437" s="13">
        <v>14</v>
      </c>
      <c r="J437" s="13">
        <v>29</v>
      </c>
      <c r="K437" s="13">
        <v>6</v>
      </c>
      <c r="M437" s="15" t="s">
        <v>666</v>
      </c>
    </row>
    <row r="438" spans="1:13" ht="18" customHeight="1">
      <c r="A438" s="9">
        <v>436</v>
      </c>
      <c r="C438" s="9" t="s">
        <v>46</v>
      </c>
      <c r="D438" s="9" t="s">
        <v>667</v>
      </c>
      <c r="E438" s="13">
        <v>1</v>
      </c>
      <c r="F438" s="13">
        <v>2</v>
      </c>
      <c r="G438" s="13">
        <v>4</v>
      </c>
      <c r="H438" s="13">
        <v>8</v>
      </c>
      <c r="I438" s="13">
        <v>20</v>
      </c>
      <c r="J438" s="13">
        <v>36</v>
      </c>
      <c r="K438" s="13">
        <v>6</v>
      </c>
      <c r="M438" s="16" t="s">
        <v>584</v>
      </c>
    </row>
    <row r="439" spans="1:13" ht="18" customHeight="1">
      <c r="A439" s="9">
        <v>437</v>
      </c>
      <c r="C439" s="9" t="s">
        <v>46</v>
      </c>
      <c r="D439" s="9" t="s">
        <v>668</v>
      </c>
      <c r="E439" s="13">
        <v>1</v>
      </c>
      <c r="F439" s="13">
        <v>2</v>
      </c>
      <c r="G439" s="13">
        <v>4</v>
      </c>
      <c r="H439" s="13">
        <v>8</v>
      </c>
      <c r="I439" s="13">
        <v>16</v>
      </c>
      <c r="J439" s="13">
        <v>32</v>
      </c>
      <c r="K439" s="13">
        <v>6</v>
      </c>
      <c r="M439" s="15" t="s">
        <v>88</v>
      </c>
    </row>
    <row r="440" spans="1:13" ht="18" customHeight="1">
      <c r="A440" s="9">
        <v>438</v>
      </c>
      <c r="B440" s="9">
        <v>112</v>
      </c>
      <c r="C440" s="14" t="s">
        <v>38</v>
      </c>
      <c r="D440" s="9" t="s">
        <v>669</v>
      </c>
      <c r="E440" s="13">
        <v>1</v>
      </c>
      <c r="F440" s="13">
        <v>2</v>
      </c>
      <c r="G440" s="13">
        <v>4</v>
      </c>
      <c r="H440" s="13">
        <v>7</v>
      </c>
      <c r="I440" s="13">
        <v>14</v>
      </c>
      <c r="J440" s="13">
        <v>29</v>
      </c>
      <c r="K440" s="13">
        <v>6</v>
      </c>
      <c r="M440" s="16" t="s">
        <v>670</v>
      </c>
    </row>
    <row r="441" spans="1:13" ht="18" customHeight="1">
      <c r="A441" s="9">
        <v>439</v>
      </c>
      <c r="B441" s="9">
        <v>113</v>
      </c>
      <c r="C441" s="14" t="s">
        <v>38</v>
      </c>
      <c r="D441" s="9" t="s">
        <v>671</v>
      </c>
      <c r="E441" s="13">
        <v>1</v>
      </c>
      <c r="F441" s="13">
        <v>2</v>
      </c>
      <c r="G441" s="13">
        <v>4</v>
      </c>
      <c r="H441" s="13">
        <v>7</v>
      </c>
      <c r="I441" s="13">
        <v>14</v>
      </c>
      <c r="J441" s="13">
        <v>29</v>
      </c>
      <c r="K441" s="13">
        <v>6</v>
      </c>
      <c r="M441" s="16" t="s">
        <v>672</v>
      </c>
    </row>
    <row r="442" spans="1:13" ht="18" customHeight="1">
      <c r="A442" s="9">
        <v>440</v>
      </c>
      <c r="B442" s="9">
        <v>114</v>
      </c>
      <c r="C442" s="14" t="s">
        <v>38</v>
      </c>
      <c r="D442" s="9" t="s">
        <v>673</v>
      </c>
      <c r="E442" s="13">
        <v>1</v>
      </c>
      <c r="F442" s="13">
        <v>2</v>
      </c>
      <c r="G442" s="13">
        <v>4</v>
      </c>
      <c r="H442" s="13">
        <v>7</v>
      </c>
      <c r="I442" s="13">
        <v>14</v>
      </c>
      <c r="J442" s="13">
        <v>29</v>
      </c>
      <c r="K442" s="13">
        <v>6</v>
      </c>
      <c r="M442" s="16" t="s">
        <v>674</v>
      </c>
    </row>
    <row r="443" spans="1:13" ht="18" customHeight="1">
      <c r="A443" s="9">
        <v>441</v>
      </c>
      <c r="C443" s="9" t="s">
        <v>46</v>
      </c>
      <c r="D443" s="9" t="s">
        <v>675</v>
      </c>
      <c r="E443" s="13">
        <v>1</v>
      </c>
      <c r="F443" s="13">
        <v>2</v>
      </c>
      <c r="G443" s="13">
        <v>4</v>
      </c>
      <c r="H443" s="13">
        <v>8</v>
      </c>
      <c r="I443" s="13">
        <v>20</v>
      </c>
      <c r="J443" s="13">
        <v>36</v>
      </c>
      <c r="K443" s="13">
        <v>6</v>
      </c>
      <c r="M443" s="15" t="s">
        <v>88</v>
      </c>
    </row>
    <row r="444" spans="1:13" ht="18" customHeight="1">
      <c r="A444" s="9">
        <v>442</v>
      </c>
      <c r="C444" s="9" t="s">
        <v>46</v>
      </c>
      <c r="D444" s="9" t="s">
        <v>676</v>
      </c>
      <c r="E444" s="13">
        <v>1</v>
      </c>
      <c r="F444" s="13">
        <v>2</v>
      </c>
      <c r="G444" s="13">
        <v>4</v>
      </c>
      <c r="H444" s="13">
        <v>8</v>
      </c>
      <c r="I444" s="13">
        <v>20</v>
      </c>
      <c r="J444" s="13">
        <v>36</v>
      </c>
      <c r="K444" s="13">
        <v>6</v>
      </c>
      <c r="M444" s="15" t="s">
        <v>677</v>
      </c>
    </row>
    <row r="445" spans="1:13" ht="18" customHeight="1">
      <c r="A445" s="9">
        <v>443</v>
      </c>
      <c r="C445" s="9" t="s">
        <v>46</v>
      </c>
      <c r="D445" s="9" t="s">
        <v>678</v>
      </c>
      <c r="E445" s="13">
        <v>1</v>
      </c>
      <c r="F445" s="13">
        <v>2</v>
      </c>
      <c r="G445" s="13">
        <v>4</v>
      </c>
      <c r="H445" s="13">
        <v>8</v>
      </c>
      <c r="I445" s="13">
        <v>16</v>
      </c>
      <c r="J445" s="13">
        <v>32</v>
      </c>
      <c r="K445" s="13">
        <v>6</v>
      </c>
      <c r="M445" s="15" t="s">
        <v>20</v>
      </c>
    </row>
    <row r="446" spans="1:13" ht="18" customHeight="1">
      <c r="A446" s="9">
        <v>444</v>
      </c>
      <c r="C446" s="9" t="s">
        <v>46</v>
      </c>
      <c r="D446" s="9" t="s">
        <v>679</v>
      </c>
      <c r="E446" s="13">
        <v>1</v>
      </c>
      <c r="F446" s="13">
        <v>2</v>
      </c>
      <c r="G446" s="13">
        <v>4</v>
      </c>
      <c r="H446" s="13">
        <v>8</v>
      </c>
      <c r="I446" s="13">
        <v>16</v>
      </c>
      <c r="J446" s="13">
        <v>32</v>
      </c>
      <c r="K446" s="13">
        <v>6</v>
      </c>
      <c r="M446" s="15" t="s">
        <v>118</v>
      </c>
    </row>
    <row r="447" spans="1:13" ht="18" customHeight="1">
      <c r="A447" s="9">
        <v>445</v>
      </c>
      <c r="C447" s="9" t="s">
        <v>46</v>
      </c>
      <c r="D447" s="9" t="s">
        <v>680</v>
      </c>
      <c r="E447" s="13">
        <v>1</v>
      </c>
      <c r="F447" s="13">
        <v>2</v>
      </c>
      <c r="G447" s="13">
        <v>4</v>
      </c>
      <c r="H447" s="13">
        <v>8</v>
      </c>
      <c r="I447" s="13">
        <v>16</v>
      </c>
      <c r="J447" s="13">
        <v>32</v>
      </c>
      <c r="K447" s="13">
        <v>6</v>
      </c>
      <c r="M447" s="15" t="s">
        <v>681</v>
      </c>
    </row>
    <row r="448" spans="1:13" ht="18" customHeight="1">
      <c r="A448" s="9">
        <v>446</v>
      </c>
      <c r="C448" s="9" t="s">
        <v>46</v>
      </c>
      <c r="D448" s="9" t="s">
        <v>682</v>
      </c>
      <c r="E448" s="13">
        <v>1</v>
      </c>
      <c r="F448" s="13">
        <v>2</v>
      </c>
      <c r="G448" s="13">
        <v>4</v>
      </c>
      <c r="H448" s="13">
        <v>8</v>
      </c>
      <c r="I448" s="13">
        <v>16</v>
      </c>
      <c r="J448" s="13">
        <v>32</v>
      </c>
      <c r="K448" s="13">
        <v>6</v>
      </c>
      <c r="M448" s="15" t="s">
        <v>402</v>
      </c>
    </row>
    <row r="449" spans="1:13" ht="18" customHeight="1">
      <c r="A449" s="9">
        <v>447</v>
      </c>
      <c r="C449" s="9" t="s">
        <v>46</v>
      </c>
      <c r="D449" s="9" t="s">
        <v>683</v>
      </c>
      <c r="E449" s="13">
        <v>1</v>
      </c>
      <c r="F449" s="13">
        <v>2</v>
      </c>
      <c r="G449" s="13">
        <v>4</v>
      </c>
      <c r="H449" s="13">
        <v>8</v>
      </c>
      <c r="I449" s="13">
        <v>20</v>
      </c>
      <c r="J449" s="13">
        <v>36</v>
      </c>
      <c r="K449" s="13">
        <v>6</v>
      </c>
      <c r="M449" s="15" t="s">
        <v>584</v>
      </c>
    </row>
    <row r="450" spans="1:13" ht="18" customHeight="1">
      <c r="A450" s="9">
        <v>448</v>
      </c>
      <c r="C450" s="9" t="s">
        <v>46</v>
      </c>
      <c r="D450" s="9" t="s">
        <v>684</v>
      </c>
      <c r="E450" s="13">
        <v>1</v>
      </c>
      <c r="F450" s="13">
        <v>2</v>
      </c>
      <c r="G450" s="13">
        <v>4</v>
      </c>
      <c r="H450" s="13">
        <v>8</v>
      </c>
      <c r="I450" s="13">
        <v>16</v>
      </c>
      <c r="J450" s="13">
        <v>32</v>
      </c>
      <c r="K450" s="13">
        <v>6</v>
      </c>
      <c r="M450" s="15" t="s">
        <v>37</v>
      </c>
    </row>
    <row r="451" spans="1:13" ht="18" customHeight="1">
      <c r="A451" s="9">
        <v>449</v>
      </c>
      <c r="C451" s="9" t="s">
        <v>46</v>
      </c>
      <c r="D451" s="9" t="s">
        <v>685</v>
      </c>
      <c r="E451" s="13">
        <v>1</v>
      </c>
      <c r="F451" s="13">
        <v>2</v>
      </c>
      <c r="G451" s="13">
        <v>4</v>
      </c>
      <c r="H451" s="13">
        <v>8</v>
      </c>
      <c r="I451" s="13">
        <v>16</v>
      </c>
      <c r="J451" s="13">
        <v>32</v>
      </c>
      <c r="K451" s="13">
        <v>6</v>
      </c>
      <c r="M451" s="15" t="s">
        <v>43</v>
      </c>
    </row>
    <row r="452" spans="1:13" ht="18" customHeight="1">
      <c r="A452" s="9">
        <v>450</v>
      </c>
      <c r="C452" s="9" t="s">
        <v>46</v>
      </c>
      <c r="D452" s="9" t="s">
        <v>686</v>
      </c>
      <c r="E452" s="13">
        <v>1</v>
      </c>
      <c r="F452" s="13">
        <v>2</v>
      </c>
      <c r="G452" s="13">
        <v>4</v>
      </c>
      <c r="H452" s="13">
        <v>7</v>
      </c>
      <c r="I452" s="13">
        <v>14</v>
      </c>
      <c r="J452" s="13">
        <v>29</v>
      </c>
      <c r="K452" s="13">
        <v>6</v>
      </c>
      <c r="M452" s="15" t="s">
        <v>68</v>
      </c>
    </row>
    <row r="453" spans="1:13" ht="18" customHeight="1">
      <c r="A453" s="9">
        <v>451</v>
      </c>
      <c r="C453" s="9" t="s">
        <v>46</v>
      </c>
      <c r="D453" s="9" t="s">
        <v>687</v>
      </c>
      <c r="E453" s="13">
        <v>1</v>
      </c>
      <c r="F453" s="13">
        <v>2</v>
      </c>
      <c r="G453" s="13">
        <v>4</v>
      </c>
      <c r="H453" s="13">
        <v>7</v>
      </c>
      <c r="I453" s="13">
        <v>14</v>
      </c>
      <c r="J453" s="13">
        <v>29</v>
      </c>
      <c r="K453" s="13">
        <v>6</v>
      </c>
      <c r="M453" s="15" t="s">
        <v>688</v>
      </c>
    </row>
    <row r="454" spans="1:13" ht="18" customHeight="1">
      <c r="A454" s="9">
        <v>452</v>
      </c>
      <c r="C454" s="9" t="s">
        <v>46</v>
      </c>
      <c r="D454" s="9" t="s">
        <v>689</v>
      </c>
      <c r="E454" s="13">
        <v>1</v>
      </c>
      <c r="F454" s="13">
        <v>2</v>
      </c>
      <c r="G454" s="13">
        <v>4</v>
      </c>
      <c r="H454" s="13">
        <v>8</v>
      </c>
      <c r="I454" s="13">
        <v>16</v>
      </c>
      <c r="J454" s="13">
        <v>32</v>
      </c>
      <c r="K454" s="13">
        <v>6</v>
      </c>
      <c r="M454" s="15" t="s">
        <v>690</v>
      </c>
    </row>
    <row r="455" spans="1:13" ht="18" customHeight="1">
      <c r="A455" s="9">
        <v>453</v>
      </c>
      <c r="C455" s="9" t="s">
        <v>46</v>
      </c>
      <c r="D455" s="9" t="s">
        <v>691</v>
      </c>
      <c r="E455" s="13">
        <v>1</v>
      </c>
      <c r="F455" s="13">
        <v>2</v>
      </c>
      <c r="G455" s="13">
        <v>4</v>
      </c>
      <c r="H455" s="13">
        <v>8</v>
      </c>
      <c r="I455" s="13">
        <v>20</v>
      </c>
      <c r="J455" s="13">
        <v>36</v>
      </c>
      <c r="K455" s="13">
        <v>6</v>
      </c>
      <c r="M455" s="15" t="s">
        <v>51</v>
      </c>
    </row>
    <row r="456" spans="1:13" ht="18" customHeight="1">
      <c r="A456" s="9">
        <v>454</v>
      </c>
      <c r="C456" s="9" t="s">
        <v>46</v>
      </c>
      <c r="D456" s="9" t="s">
        <v>692</v>
      </c>
      <c r="E456" s="13">
        <v>1</v>
      </c>
      <c r="F456" s="13">
        <v>2</v>
      </c>
      <c r="G456" s="13">
        <v>4</v>
      </c>
      <c r="H456" s="13">
        <v>8</v>
      </c>
      <c r="I456" s="13">
        <v>16</v>
      </c>
      <c r="J456" s="13">
        <v>32</v>
      </c>
      <c r="K456" s="13">
        <v>6</v>
      </c>
      <c r="M456" s="15" t="s">
        <v>693</v>
      </c>
    </row>
    <row r="457" spans="1:13" ht="18" customHeight="1">
      <c r="A457" s="9">
        <v>455</v>
      </c>
      <c r="C457" s="9" t="s">
        <v>46</v>
      </c>
      <c r="D457" s="9" t="s">
        <v>694</v>
      </c>
      <c r="E457" s="13">
        <v>1</v>
      </c>
      <c r="F457" s="13">
        <v>2</v>
      </c>
      <c r="G457" s="13">
        <v>4</v>
      </c>
      <c r="H457" s="13">
        <v>8</v>
      </c>
      <c r="I457" s="13">
        <v>20</v>
      </c>
      <c r="J457" s="13">
        <v>36</v>
      </c>
      <c r="K457" s="13">
        <v>6</v>
      </c>
      <c r="M457" s="15" t="s">
        <v>695</v>
      </c>
    </row>
    <row r="458" spans="1:13" ht="18" customHeight="1">
      <c r="A458" s="9">
        <v>456</v>
      </c>
      <c r="C458" s="9" t="s">
        <v>46</v>
      </c>
      <c r="D458" s="9" t="s">
        <v>696</v>
      </c>
      <c r="E458" s="13">
        <v>1</v>
      </c>
      <c r="F458" s="13">
        <v>2</v>
      </c>
      <c r="G458" s="13">
        <v>4</v>
      </c>
      <c r="H458" s="13">
        <v>7</v>
      </c>
      <c r="I458" s="13">
        <v>14</v>
      </c>
      <c r="J458" s="13">
        <v>29</v>
      </c>
      <c r="K458" s="13">
        <v>6</v>
      </c>
      <c r="M458" s="15" t="s">
        <v>48</v>
      </c>
    </row>
    <row r="459" spans="1:13" ht="18" customHeight="1">
      <c r="A459" s="9">
        <v>457</v>
      </c>
      <c r="C459" s="9" t="s">
        <v>46</v>
      </c>
      <c r="D459" s="9" t="s">
        <v>697</v>
      </c>
      <c r="E459" s="13">
        <v>1</v>
      </c>
      <c r="F459" s="13">
        <v>2</v>
      </c>
      <c r="G459" s="13">
        <v>4</v>
      </c>
      <c r="H459" s="13">
        <v>8</v>
      </c>
      <c r="I459" s="13">
        <v>20</v>
      </c>
      <c r="J459" s="13">
        <v>36</v>
      </c>
      <c r="K459" s="13">
        <v>6</v>
      </c>
      <c r="M459" s="15" t="s">
        <v>698</v>
      </c>
    </row>
    <row r="460" spans="1:13" ht="18" customHeight="1">
      <c r="A460" s="9">
        <v>458</v>
      </c>
      <c r="C460" s="9" t="s">
        <v>46</v>
      </c>
      <c r="D460" s="24" t="s">
        <v>699</v>
      </c>
      <c r="E460" s="13">
        <v>1</v>
      </c>
      <c r="F460" s="13">
        <v>2</v>
      </c>
      <c r="G460" s="13">
        <v>4</v>
      </c>
      <c r="H460" s="13">
        <v>8</v>
      </c>
      <c r="I460" s="13">
        <v>16</v>
      </c>
      <c r="J460" s="13">
        <v>32</v>
      </c>
      <c r="K460" s="13">
        <v>6</v>
      </c>
      <c r="M460" s="15" t="s">
        <v>700</v>
      </c>
    </row>
    <row r="461" spans="1:13" ht="18" customHeight="1">
      <c r="A461" s="15">
        <v>459</v>
      </c>
      <c r="C461" s="9" t="s">
        <v>46</v>
      </c>
      <c r="D461" s="9" t="s">
        <v>701</v>
      </c>
      <c r="E461" s="13">
        <v>1</v>
      </c>
      <c r="F461" s="13">
        <v>2</v>
      </c>
      <c r="G461" s="13">
        <v>4</v>
      </c>
      <c r="H461" s="13">
        <v>8</v>
      </c>
      <c r="I461" s="13">
        <v>16</v>
      </c>
      <c r="J461" s="13">
        <v>32</v>
      </c>
      <c r="K461" s="13">
        <v>6</v>
      </c>
      <c r="M461" s="15" t="s">
        <v>702</v>
      </c>
    </row>
    <row r="462" spans="1:13" ht="18" customHeight="1">
      <c r="A462" s="15">
        <v>460</v>
      </c>
      <c r="C462" s="15" t="s">
        <v>46</v>
      </c>
      <c r="D462" s="26" t="s">
        <v>942</v>
      </c>
      <c r="E462" s="13">
        <v>1</v>
      </c>
      <c r="F462" s="13">
        <v>2</v>
      </c>
      <c r="G462" s="13">
        <v>4</v>
      </c>
      <c r="H462" s="13">
        <v>7</v>
      </c>
      <c r="I462" s="13">
        <v>14</v>
      </c>
      <c r="J462" s="13">
        <v>29</v>
      </c>
      <c r="K462" s="13">
        <v>6</v>
      </c>
      <c r="M462" s="27" t="s">
        <v>941</v>
      </c>
    </row>
    <row r="463" spans="1:13" ht="18" customHeight="1">
      <c r="A463" s="15">
        <v>461</v>
      </c>
      <c r="C463" s="15" t="s">
        <v>46</v>
      </c>
      <c r="D463" s="26" t="s">
        <v>943</v>
      </c>
      <c r="E463" s="13">
        <v>1</v>
      </c>
      <c r="F463" s="13">
        <v>2</v>
      </c>
      <c r="G463" s="13">
        <v>4</v>
      </c>
      <c r="H463" s="13">
        <v>7</v>
      </c>
      <c r="I463" s="13">
        <v>14</v>
      </c>
      <c r="J463" s="13">
        <v>29</v>
      </c>
      <c r="K463" s="13">
        <v>6</v>
      </c>
      <c r="M463" s="26" t="s">
        <v>944</v>
      </c>
    </row>
    <row r="464" spans="1:13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autoFilter ref="A2:L371" xr:uid="{00000000-0009-0000-0000-000002000000}"/>
  <phoneticPr fontId="6"/>
  <conditionalFormatting sqref="A386:D387 D383 A383:B385 D385 D388:D398 A388:A398">
    <cfRule type="expression" dxfId="15" priority="2">
      <formula>$H383="ス"</formula>
    </cfRule>
  </conditionalFormatting>
  <conditionalFormatting sqref="C383:C385 C388 A427:B431 D427:D431 A446:B448 D446:D448">
    <cfRule type="expression" dxfId="14" priority="3">
      <formula>$H383="ス"</formula>
    </cfRule>
  </conditionalFormatting>
  <conditionalFormatting sqref="C389">
    <cfRule type="expression" dxfId="13" priority="4">
      <formula>$H389="ス"</formula>
    </cfRule>
  </conditionalFormatting>
  <conditionalFormatting sqref="C390">
    <cfRule type="expression" dxfId="12" priority="5">
      <formula>$H390="ス"</formula>
    </cfRule>
  </conditionalFormatting>
  <conditionalFormatting sqref="C391">
    <cfRule type="expression" dxfId="11" priority="6">
      <formula>$H391="ス"</formula>
    </cfRule>
  </conditionalFormatting>
  <conditionalFormatting sqref="C392">
    <cfRule type="expression" dxfId="10" priority="7">
      <formula>$H392="ス"</formula>
    </cfRule>
  </conditionalFormatting>
  <conditionalFormatting sqref="C393">
    <cfRule type="expression" dxfId="9" priority="8">
      <formula>$H393="ス"</formula>
    </cfRule>
  </conditionalFormatting>
  <conditionalFormatting sqref="C394">
    <cfRule type="expression" dxfId="8" priority="9">
      <formula>$H394="ス"</formula>
    </cfRule>
  </conditionalFormatting>
  <conditionalFormatting sqref="C395">
    <cfRule type="expression" dxfId="7" priority="10">
      <formula>$H395="ス"</formula>
    </cfRule>
  </conditionalFormatting>
  <conditionalFormatting sqref="C396">
    <cfRule type="expression" dxfId="6" priority="11">
      <formula>$H396="ス"</formula>
    </cfRule>
  </conditionalFormatting>
  <conditionalFormatting sqref="C397">
    <cfRule type="expression" dxfId="5" priority="12">
      <formula>$H397="ス"</formula>
    </cfRule>
  </conditionalFormatting>
  <conditionalFormatting sqref="C398">
    <cfRule type="expression" dxfId="4" priority="13">
      <formula>$H398="ス"</formula>
    </cfRule>
  </conditionalFormatting>
  <conditionalFormatting sqref="A399:D405">
    <cfRule type="expression" dxfId="3" priority="14">
      <formula>$H399="ス"</formula>
    </cfRule>
  </conditionalFormatting>
  <conditionalFormatting sqref="C409">
    <cfRule type="expression" dxfId="2" priority="15">
      <formula>$H409="ス"</formula>
    </cfRule>
  </conditionalFormatting>
  <conditionalFormatting sqref="M3:M371">
    <cfRule type="expression" dxfId="1" priority="1">
      <formula>$H3="ス"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ツム一覧</vt:lpstr>
      <vt:lpstr>サンプル</vt:lpstr>
      <vt:lpstr>スキル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shogo</dc:creator>
  <cp:lastModifiedBy>shogo</cp:lastModifiedBy>
  <dcterms:created xsi:type="dcterms:W3CDTF">2020-05-12T12:59:02Z</dcterms:created>
  <dcterms:modified xsi:type="dcterms:W3CDTF">2021-10-09T12:43:51Z</dcterms:modified>
</cp:coreProperties>
</file>